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15" activeTab="0"/>
  </bookViews>
  <sheets>
    <sheet name="Levelező BSc tanterv" sheetId="1" r:id="rId1"/>
    <sheet name="Szab. vál. tárgyak" sheetId="2" r:id="rId2"/>
  </sheets>
  <definedNames>
    <definedName name="_xlnm.Print_Area" localSheetId="0">'Levelező BSc tanterv'!$A$1:$AM$131</definedName>
    <definedName name="_xlnm.Print_Area" localSheetId="1">'Szab. vál. tárgyak'!$A$2:$J$25</definedName>
    <definedName name="Z_1A778389_3C8D_477A_A1AF_EB6421179194_.wvu.FilterData" localSheetId="0" hidden="1">'Levelező BSc tanterv'!$B$6:$AM$6</definedName>
    <definedName name="Z_1A778389_3C8D_477A_A1AF_EB6421179194_.wvu.FilterData" localSheetId="1" hidden="1">'Szab. vál. tárgyak'!#REF!</definedName>
    <definedName name="Z_1A778389_3C8D_477A_A1AF_EB6421179194_.wvu.PrintArea" localSheetId="0" hidden="1">'Levelező BSc tanterv'!$A$1:$AM$132</definedName>
    <definedName name="Z_1A778389_3C8D_477A_A1AF_EB6421179194_.wvu.PrintArea" localSheetId="1" hidden="1">'Szab. vál. tárgyak'!$A$1:$AJ$26</definedName>
    <definedName name="Z_1A778389_3C8D_477A_A1AF_EB6421179194_.wvu.Rows" localSheetId="0" hidden="1">'Levelező BSc tanterv'!$1:$1,'Levelező BSc tanterv'!$5:$5</definedName>
    <definedName name="Z_1A778389_3C8D_477A_A1AF_EB6421179194_.wvu.Rows" localSheetId="1" hidden="1">'Szab. vál. tárgyak'!$1:$1,'Szab. vál. tárgyak'!$5:$5</definedName>
    <definedName name="Z_22504D0A_A8C7_4755_8252_1C4B7D4D3371_.wvu.FilterData" localSheetId="0" hidden="1">'Levelező BSc tanterv'!$B$6:$AM$6</definedName>
    <definedName name="Z_22504D0A_A8C7_4755_8252_1C4B7D4D3371_.wvu.FilterData" localSheetId="1" hidden="1">'Szab. vál. tárgyak'!#REF!</definedName>
    <definedName name="Z_22504D0A_A8C7_4755_8252_1C4B7D4D3371_.wvu.PrintArea" localSheetId="0" hidden="1">'Levelező BSc tanterv'!$A$1:$AM$132</definedName>
    <definedName name="Z_22504D0A_A8C7_4755_8252_1C4B7D4D3371_.wvu.PrintArea" localSheetId="1" hidden="1">'Szab. vál. tárgyak'!$A$1:$AJ$26</definedName>
    <definedName name="Z_22504D0A_A8C7_4755_8252_1C4B7D4D3371_.wvu.Rows" localSheetId="0" hidden="1">'Levelező BSc tanterv'!$1:$1,'Levelező BSc tanterv'!$5:$5</definedName>
    <definedName name="Z_22504D0A_A8C7_4755_8252_1C4B7D4D3371_.wvu.Rows" localSheetId="1" hidden="1">'Szab. vál. tárgyak'!$1:$1,'Szab. vál. tárgyak'!$5:$5</definedName>
    <definedName name="Z_B4D6F00B_AEDA_4868_AFED_D7554E8728DA_.wvu.FilterData" localSheetId="0" hidden="1">'Levelező BSc tanterv'!$B$6:$AM$6</definedName>
    <definedName name="Z_B4D6F00B_AEDA_4868_AFED_D7554E8728DA_.wvu.FilterData" localSheetId="1" hidden="1">'Szab. vál. tárgyak'!#REF!</definedName>
    <definedName name="Z_B4D6F00B_AEDA_4868_AFED_D7554E8728DA_.wvu.PrintArea" localSheetId="0" hidden="1">'Levelező BSc tanterv'!$A$1:$AM$132</definedName>
    <definedName name="Z_B4D6F00B_AEDA_4868_AFED_D7554E8728DA_.wvu.PrintArea" localSheetId="1" hidden="1">'Szab. vál. tárgyak'!$A$1:$AJ$26</definedName>
    <definedName name="Z_B4D6F00B_AEDA_4868_AFED_D7554E8728DA_.wvu.Rows" localSheetId="0" hidden="1">'Levelező BSc tanterv'!$1:$1,'Levelező BSc tanterv'!$5:$5</definedName>
    <definedName name="Z_B4D6F00B_AEDA_4868_AFED_D7554E8728DA_.wvu.Rows" localSheetId="1" hidden="1">'Szab. vál. tárgyak'!$1:$1,'Szab. vál. tárgyak'!$5:$5</definedName>
    <definedName name="Z_F4EC6C0B_6995_41FF_8E64_408128C49E1D_.wvu.FilterData" localSheetId="0" hidden="1">'Levelező BSc tanterv'!$B$6:$AM$6</definedName>
    <definedName name="Z_F4EC6C0B_6995_41FF_8E64_408128C49E1D_.wvu.FilterData" localSheetId="1" hidden="1">'Szab. vál. tárgyak'!#REF!</definedName>
    <definedName name="Z_F4EC6C0B_6995_41FF_8E64_408128C49E1D_.wvu.PrintArea" localSheetId="0" hidden="1">'Levelező BSc tanterv'!$A$1:$AM$132</definedName>
    <definedName name="Z_F4EC6C0B_6995_41FF_8E64_408128C49E1D_.wvu.PrintArea" localSheetId="1" hidden="1">'Szab. vál. tárgyak'!$A$1:$AJ$26</definedName>
    <definedName name="Z_F4EC6C0B_6995_41FF_8E64_408128C49E1D_.wvu.Rows" localSheetId="0" hidden="1">'Levelező BSc tanterv'!$1:$1,'Levelező BSc tanterv'!$5:$5</definedName>
    <definedName name="Z_F4EC6C0B_6995_41FF_8E64_408128C49E1D_.wvu.Rows" localSheetId="1" hidden="1">'Szab. vál. tárgyak'!$1:$1,'Szab. vál. tárgyak'!$5:$5</definedName>
  </definedNames>
  <calcPr fullCalcOnLoad="1"/>
</workbook>
</file>

<file path=xl/sharedStrings.xml><?xml version="1.0" encoding="utf-8"?>
<sst xmlns="http://schemas.openxmlformats.org/spreadsheetml/2006/main" count="677" uniqueCount="280">
  <si>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</si>
  <si>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</si>
  <si>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</si>
  <si>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</si>
  <si>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</si>
  <si>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</si>
  <si>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</si>
  <si>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</si>
  <si>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</si>
  <si>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</si>
  <si>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</si>
  <si>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</si>
  <si>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</si>
  <si>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</t>
  </si>
  <si>
    <t>Vizsga (v)</t>
  </si>
  <si>
    <t>Mindösszesen:</t>
  </si>
  <si>
    <t>7.</t>
  </si>
  <si>
    <t>Kód</t>
  </si>
  <si>
    <t xml:space="preserve">Összes heti óra </t>
  </si>
  <si>
    <t>Előtanulmány</t>
  </si>
  <si>
    <r>
      <t>kredi</t>
    </r>
    <r>
      <rPr>
        <b/>
        <sz val="12"/>
        <rFont val="Arial CE"/>
        <family val="0"/>
      </rPr>
      <t>t</t>
    </r>
  </si>
  <si>
    <t>Összesen:</t>
  </si>
  <si>
    <t>é</t>
  </si>
  <si>
    <t>Évközi jegy (é)</t>
  </si>
  <si>
    <t>a</t>
  </si>
  <si>
    <t>Aláírás (a)</t>
  </si>
  <si>
    <t>Fizika</t>
  </si>
  <si>
    <t>Kommunikáció</t>
  </si>
  <si>
    <t>EU agrárpolitika</t>
  </si>
  <si>
    <t>Térképtan</t>
  </si>
  <si>
    <t>Vetülettan</t>
  </si>
  <si>
    <t>Kiegyenlítő számítás</t>
  </si>
  <si>
    <t>Topográfia</t>
  </si>
  <si>
    <t>Geodéziai hálózatok</t>
  </si>
  <si>
    <t>Távérzékelés</t>
  </si>
  <si>
    <t>Műholdas helymeghatározás</t>
  </si>
  <si>
    <t>Általános természeti földrajz</t>
  </si>
  <si>
    <t>Digitális fotogrammetria</t>
  </si>
  <si>
    <t>Európa földrajza</t>
  </si>
  <si>
    <t>Meteorológia ismeretek</t>
  </si>
  <si>
    <t>Rendszerszervezés</t>
  </si>
  <si>
    <t>Szakmai gyakorlatok</t>
  </si>
  <si>
    <t>Komplex terepgyakorlat</t>
  </si>
  <si>
    <t>Geodézia terepgyakorlat</t>
  </si>
  <si>
    <t>Felmérés terepgyakorlat</t>
  </si>
  <si>
    <t>CAD rendszerek</t>
  </si>
  <si>
    <t>Lézerszkenneres technológiák</t>
  </si>
  <si>
    <t>Szakmai gyakorlat I.</t>
  </si>
  <si>
    <t>Szakmai gyakorlat II.</t>
  </si>
  <si>
    <t>Környezettan (E learning)</t>
  </si>
  <si>
    <t>CAD alkalmazások (E learning)</t>
  </si>
  <si>
    <t>Makroökonómia</t>
  </si>
  <si>
    <t>Mikroökönómia</t>
  </si>
  <si>
    <t>Földhasználat és földminősítés (E learning)</t>
  </si>
  <si>
    <t>Ingatlan értékbecslés (E learning)</t>
  </si>
  <si>
    <t>Projekt munka</t>
  </si>
  <si>
    <t>Vidék- és területfejlesztés</t>
  </si>
  <si>
    <t>Vízrendezés és melioráció</t>
  </si>
  <si>
    <t>Távérzékelési alkalmazások</t>
  </si>
  <si>
    <t>Földrendező specializáció</t>
  </si>
  <si>
    <t>Agrárgazdálkodási ismeretek</t>
  </si>
  <si>
    <t>Természet- és környezetvédelem</t>
  </si>
  <si>
    <t>Településtan</t>
  </si>
  <si>
    <t>Állam- és jogtudományi ismeretek</t>
  </si>
  <si>
    <t>Digitális kartográfia</t>
  </si>
  <si>
    <t>Térinformatikai menedzsment</t>
  </si>
  <si>
    <t>Felsőgeodézia</t>
  </si>
  <si>
    <t>Webes alkalmazások fejlesztése</t>
  </si>
  <si>
    <t>Ipari mérőrendszerek</t>
  </si>
  <si>
    <t>Geoinformatika specializáció</t>
  </si>
  <si>
    <t>kredit</t>
  </si>
  <si>
    <t>Föld- és területrendezés II.</t>
  </si>
  <si>
    <t>* A szabadon választható tárgyak minden félévben kari döntés szerint kerülnek meghirdetésre.</t>
  </si>
  <si>
    <t>hetek</t>
  </si>
  <si>
    <t>száma</t>
  </si>
  <si>
    <t>Projekt munka **</t>
  </si>
  <si>
    <t>** A Projektmunka óra és kreditszáma beszámít a szakmai gyakorlatok összesített óra és kreditszámába</t>
  </si>
  <si>
    <t>félévi</t>
  </si>
  <si>
    <t>kz</t>
  </si>
  <si>
    <t xml:space="preserve"> Földmérő és földrendező mérnöki alapképzési szak tanterve</t>
  </si>
  <si>
    <t>Levelező munkarend</t>
  </si>
  <si>
    <t>Matematika I.</t>
  </si>
  <si>
    <t>Ajánlott szabadon választható tantárgyak*</t>
  </si>
  <si>
    <t xml:space="preserve">Természettudományos ismeretek </t>
  </si>
  <si>
    <t>Matematika II.</t>
  </si>
  <si>
    <t>Geometria I.</t>
  </si>
  <si>
    <t>Geometria II.</t>
  </si>
  <si>
    <t>Informatika I.</t>
  </si>
  <si>
    <t>Informatika II.</t>
  </si>
  <si>
    <t>Informatikai ismeretek</t>
  </si>
  <si>
    <t xml:space="preserve">Általános műszaki és környezettudományi ismeretek </t>
  </si>
  <si>
    <t>Közgazdaságtani és menedzsment ismeretek</t>
  </si>
  <si>
    <t xml:space="preserve">Jogi és államigazgatási ismeretek </t>
  </si>
  <si>
    <t xml:space="preserve">Társadalomtudományi és EU ismeretek </t>
  </si>
  <si>
    <t xml:space="preserve">Mérési és adatfeldolgozási ismeretek </t>
  </si>
  <si>
    <t>Specializáció tantárgyai</t>
  </si>
  <si>
    <t>Szabadon választható tárgyak *</t>
  </si>
  <si>
    <t>Szakdolgozat I.</t>
  </si>
  <si>
    <t>Szakdolgozat II.</t>
  </si>
  <si>
    <t>Szabadon választható tárgyak*</t>
  </si>
  <si>
    <t>* A szabadon választható tantárgyak listáját  külön táblázat  tartalmazza</t>
  </si>
  <si>
    <t>Geodézia I.</t>
  </si>
  <si>
    <t>Geodézia II.</t>
  </si>
  <si>
    <t>Fotogrammetria I.</t>
  </si>
  <si>
    <t>Fotogrammetria II.</t>
  </si>
  <si>
    <t>Föld- és területrendezés I.</t>
  </si>
  <si>
    <t>Nagyméretarányú térképezés I.</t>
  </si>
  <si>
    <t>Nagyméretarányú térképezés II.</t>
  </si>
  <si>
    <t>Mérnökgeodézia I.</t>
  </si>
  <si>
    <t>Térinformatikai alkalmazások I.</t>
  </si>
  <si>
    <t>Mérnökgeodézia II.</t>
  </si>
  <si>
    <t>Térinformatikai alkalmazások II.</t>
  </si>
  <si>
    <t xml:space="preserve">      féléves óraszámokkal (kz - konzultáció. l - laboratóriumi gyakorlat) ; követelményekkel (k); kreditekkel (kr)</t>
  </si>
  <si>
    <t>Minőségbiztosítás</t>
  </si>
  <si>
    <t>Záróvizsga tárgyak</t>
  </si>
  <si>
    <t>Geoinformatikai adatgyűjtés</t>
  </si>
  <si>
    <t>Geoinformatikai alkalmazások</t>
  </si>
  <si>
    <t>Földrendezési alkalmazások</t>
  </si>
  <si>
    <t>Térinformatika I.</t>
  </si>
  <si>
    <t>Mérnöki alapismeretek I.</t>
  </si>
  <si>
    <t>Mérnöki alapismeretek II.</t>
  </si>
  <si>
    <t>Fotogrammetria II., Nagyméretarányú térképezés II., Térinformatika II., Távérzékelés, Műholdas helymeghatározás tantárgyak anyagából (22 kredit)</t>
  </si>
  <si>
    <t>Felsőgeodézia, Mérnökgeodézia II. tantárgyak anyagából (8 kredit)</t>
  </si>
  <si>
    <t>Föld- és területrendezés II., Távérzékelési alkalmazások tantárgyak anyagából(8 kredit)</t>
  </si>
  <si>
    <t>Térinformatika II. (E learning)</t>
  </si>
  <si>
    <t>D tanterv megfeleltetés</t>
  </si>
  <si>
    <t>CAD alkalmazások</t>
  </si>
  <si>
    <t>Környezettan</t>
  </si>
  <si>
    <t>Földhasználat és földminősítés</t>
  </si>
  <si>
    <t>Közgazdaságtan</t>
  </si>
  <si>
    <t>Szervezés és menedzsment</t>
  </si>
  <si>
    <t>Ingatlan értékbecslés</t>
  </si>
  <si>
    <t>AGIMA1AFLD</t>
  </si>
  <si>
    <t>AGIMA2AFLD</t>
  </si>
  <si>
    <t>AGIGM1AFLD</t>
  </si>
  <si>
    <t>AGIGM2AFLD</t>
  </si>
  <si>
    <t>AGIFI0AFLD</t>
  </si>
  <si>
    <t>AGIIM1AFLD</t>
  </si>
  <si>
    <t>AGIIM2AFLD</t>
  </si>
  <si>
    <t>AGICA0AFLD</t>
  </si>
  <si>
    <t>AGITI1AFLD</t>
  </si>
  <si>
    <t>AGITI2AFLD</t>
  </si>
  <si>
    <t>AGIKT0AFLD</t>
  </si>
  <si>
    <t>AGIMI1AFLD</t>
  </si>
  <si>
    <t>AGIMI2AFLD</t>
  </si>
  <si>
    <t>AGIFF0BFLD</t>
  </si>
  <si>
    <t>AGIKG0BFLD</t>
  </si>
  <si>
    <t>AGISM0BFLD</t>
  </si>
  <si>
    <t>AGIÁJ0AFLD</t>
  </si>
  <si>
    <t>AGIIN0AFLD</t>
  </si>
  <si>
    <t>AGIKO0BFLD</t>
  </si>
  <si>
    <t>AGIEA0BFLD</t>
  </si>
  <si>
    <t>AGIGE1AFLD</t>
  </si>
  <si>
    <t>AGIGE2AFLD</t>
  </si>
  <si>
    <t>AGITT0AFLD</t>
  </si>
  <si>
    <t>AGIVE0AFLD</t>
  </si>
  <si>
    <t>AGIKS0AFLD</t>
  </si>
  <si>
    <t>AGIFG1AFLD</t>
  </si>
  <si>
    <t>AGIFG2AFLD</t>
  </si>
  <si>
    <t>AGIFR1BFLD</t>
  </si>
  <si>
    <t>AGITG0AFLD</t>
  </si>
  <si>
    <t>AGINT1AFLD</t>
  </si>
  <si>
    <t>AGIMG1BFLD</t>
  </si>
  <si>
    <t>AGITA1BFLD</t>
  </si>
  <si>
    <t>AGITÉ0BFLD</t>
  </si>
  <si>
    <t>AGIMH0BFLD</t>
  </si>
  <si>
    <t>AGIGH0AFLD</t>
  </si>
  <si>
    <t>AGINT2AFLD</t>
  </si>
  <si>
    <t>AGIDK0BFLD</t>
  </si>
  <si>
    <t>AGITM0BFLD</t>
  </si>
  <si>
    <t>AGIFG0BFLD</t>
  </si>
  <si>
    <t>AGIMG2BFLD</t>
  </si>
  <si>
    <t>AGIIÉ0CFLD</t>
  </si>
  <si>
    <t>AGIFR2BFLD</t>
  </si>
  <si>
    <t>AGIVT0BFLD</t>
  </si>
  <si>
    <t>AGIVM0BFLD</t>
  </si>
  <si>
    <t>AGITA0BFLD</t>
  </si>
  <si>
    <t>AGIAG0CFLD</t>
  </si>
  <si>
    <t>AGITK0CFLD</t>
  </si>
  <si>
    <t>AGITE0FLD</t>
  </si>
  <si>
    <t>AGITA2CFLD</t>
  </si>
  <si>
    <t>AGIWA0CFLD</t>
  </si>
  <si>
    <t>AGIIM0CFLD</t>
  </si>
  <si>
    <t>AGIMB0CFLD</t>
  </si>
  <si>
    <t>AGICR0CFLD</t>
  </si>
  <si>
    <t>AGIÁF0CFLD</t>
  </si>
  <si>
    <t>AGIDF0CFLD</t>
  </si>
  <si>
    <t>AGIEF0CFLD</t>
  </si>
  <si>
    <t>AGILS0CFLD</t>
  </si>
  <si>
    <t>AGIME0CFLD</t>
  </si>
  <si>
    <t>AGIRS0CFLD</t>
  </si>
  <si>
    <t>AGIGGYKFLD</t>
  </si>
  <si>
    <t>AGIFGYAFLD</t>
  </si>
  <si>
    <t>AGIKGYAFLD</t>
  </si>
  <si>
    <t>AGISGY1AFLD</t>
  </si>
  <si>
    <t>AGISGY2AFLD</t>
  </si>
  <si>
    <t>AMXMA2FBLE</t>
  </si>
  <si>
    <t>AGXGM1FBLE</t>
  </si>
  <si>
    <t>AGXGM2FBLE</t>
  </si>
  <si>
    <t>AGXIA1FBLE</t>
  </si>
  <si>
    <t>AGXIA2FBLE</t>
  </si>
  <si>
    <t>AGECA0FBLE</t>
  </si>
  <si>
    <t>AGXTI1FBLE</t>
  </si>
  <si>
    <t>AGXMI1FBLE</t>
  </si>
  <si>
    <t>AGXMI2FBLE</t>
  </si>
  <si>
    <t>AGEFF0FBLE</t>
  </si>
  <si>
    <t>AGXJI0FBLE</t>
  </si>
  <si>
    <t>AGXIN0FBLE</t>
  </si>
  <si>
    <t>AGXKO0FBLE</t>
  </si>
  <si>
    <t>AGXEA0FBLE</t>
  </si>
  <si>
    <t>AGXGE1FBLE</t>
  </si>
  <si>
    <t>AGXGE2FBLE</t>
  </si>
  <si>
    <t>AGXTT0FBLE</t>
  </si>
  <si>
    <t>AGXVE0FBLE</t>
  </si>
  <si>
    <t>AGXKS0FBLE</t>
  </si>
  <si>
    <t>AGXFG1FBLE</t>
  </si>
  <si>
    <t>AGXFG2FBLE</t>
  </si>
  <si>
    <t>AGXFR1FBLE</t>
  </si>
  <si>
    <t>AGXTG0FBLE</t>
  </si>
  <si>
    <t>AGXNT1FBLE</t>
  </si>
  <si>
    <t>AGXMG1FBLE</t>
  </si>
  <si>
    <t>AGXTA1FBLE</t>
  </si>
  <si>
    <t>AGXTE0FBLE</t>
  </si>
  <si>
    <t>AGXMH0FBLE</t>
  </si>
  <si>
    <t>AGXGH0FBLE</t>
  </si>
  <si>
    <t>AGWNT2FBLE</t>
  </si>
  <si>
    <t>AGWDK0FBLE</t>
  </si>
  <si>
    <t>AGWTM0FBLE</t>
  </si>
  <si>
    <t>AGWFG0FBLE</t>
  </si>
  <si>
    <t>AGWMG2FBLE</t>
  </si>
  <si>
    <t>AGPPM0FBLE</t>
  </si>
  <si>
    <t>AGDSD1FBLE</t>
  </si>
  <si>
    <t>AGDSD2FBLE</t>
  </si>
  <si>
    <t>AGETI2FBLE</t>
  </si>
  <si>
    <t>AGEME0FBLE</t>
  </si>
  <si>
    <t>AMXFI0FBLE</t>
  </si>
  <si>
    <t>AMXMA1FBLE</t>
  </si>
  <si>
    <t>AMXKG1FBLE</t>
  </si>
  <si>
    <t>AMXKG2FBLE</t>
  </si>
  <si>
    <t>AGEKT0FBLE</t>
  </si>
  <si>
    <t>AGVAG0FBLE</t>
  </si>
  <si>
    <t>AGVTK0FBLE</t>
  </si>
  <si>
    <t>AGVTL0FBLE</t>
  </si>
  <si>
    <t>AGVTA2FBLE</t>
  </si>
  <si>
    <t>AGVWA0FBLE</t>
  </si>
  <si>
    <t>AGVIM0FBLE</t>
  </si>
  <si>
    <t>AGVMB0FBLE</t>
  </si>
  <si>
    <t>AGVCR0FBLE</t>
  </si>
  <si>
    <t>AGVAF0FBLE</t>
  </si>
  <si>
    <t>AGVDF0FBLE</t>
  </si>
  <si>
    <t>AGVEF0FBLE</t>
  </si>
  <si>
    <t>AGVLS0FBLE</t>
  </si>
  <si>
    <t>AGVMT0FBLE</t>
  </si>
  <si>
    <t>AGGGT0FBLE</t>
  </si>
  <si>
    <t>AGGFT0FBLE</t>
  </si>
  <si>
    <t>AGGKT0FBLE</t>
  </si>
  <si>
    <t>AGGSG1FBLE</t>
  </si>
  <si>
    <t>AGGSG2FBLE</t>
  </si>
  <si>
    <t>Ingatlan-nyilvántartás</t>
  </si>
  <si>
    <t>AGWFR2FBLE</t>
  </si>
  <si>
    <t>AGWVT0FBLE</t>
  </si>
  <si>
    <t>AGWVM0FBLE</t>
  </si>
  <si>
    <t>AGWTA0FBLE</t>
  </si>
  <si>
    <t>AGEIE0FBLE</t>
  </si>
  <si>
    <t>AGVRS0FBLE</t>
  </si>
  <si>
    <t>Ssz.</t>
  </si>
  <si>
    <t>Tantárgy</t>
  </si>
  <si>
    <t>Tantárgy 1</t>
  </si>
  <si>
    <t>Tantárgy 2</t>
  </si>
  <si>
    <t>Kód 1</t>
  </si>
  <si>
    <t>Kód 2</t>
  </si>
  <si>
    <t>Megjegyzés:</t>
  </si>
  <si>
    <t>Térinformatika II.</t>
  </si>
  <si>
    <t>Föld- ésterületrendezés II.</t>
  </si>
  <si>
    <t>AGVMI0FBLE</t>
  </si>
  <si>
    <t>Térinformatikai alkalmazások II</t>
  </si>
  <si>
    <t>Matematika I. aláírás</t>
  </si>
  <si>
    <t>Térinformatikai alkalmazások I. (e-learning)</t>
  </si>
  <si>
    <t>AGETA1FBLE</t>
  </si>
  <si>
    <t>Menedzsment alapjai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</si>
</sst>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"/>
    <numFmt numFmtId="179" formatCode="0&quot;.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b/>
      <sz val="12"/>
      <color indexed="48"/>
      <name val="Arial CE"/>
      <family val="0"/>
    </font>
    <font>
      <b/>
      <i/>
      <sz val="11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i/>
      <sz val="14"/>
      <name val="Arial CE"/>
      <family val="0"/>
    </font>
    <font>
      <i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 CE"/>
      <family val="0"/>
    </font>
    <font>
      <sz val="12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dotted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/>
    </border>
    <border>
      <left style="dotted"/>
      <right style="medium"/>
      <top style="thin"/>
      <bottom style="dotted"/>
    </border>
    <border>
      <left/>
      <right style="dotted"/>
      <top style="dotted"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medium"/>
      <right/>
      <top/>
      <bottom/>
    </border>
    <border>
      <left style="medium"/>
      <right style="dotted"/>
      <top style="dotted"/>
      <bottom/>
    </border>
    <border>
      <left style="thin"/>
      <right style="thin"/>
      <top style="thin"/>
      <bottom style="dotted"/>
    </border>
    <border>
      <left style="medium"/>
      <right style="dotted"/>
      <top/>
      <bottom style="dotted"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medium"/>
    </border>
    <border>
      <left style="medium"/>
      <right style="medium"/>
      <top/>
      <bottom style="medium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medium"/>
      <right style="medium"/>
      <top/>
      <bottom/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>
        <color indexed="8"/>
      </right>
      <top style="dotted"/>
      <bottom style="dotted"/>
    </border>
    <border>
      <left style="medium"/>
      <right style="medium"/>
      <top style="medium"/>
      <bottom style="dotted"/>
    </border>
    <border>
      <left/>
      <right/>
      <top style="medium"/>
      <bottom style="dotted"/>
    </border>
    <border>
      <left style="dotted"/>
      <right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/>
      <bottom style="dotted"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dotted"/>
      <right/>
      <top style="dotted"/>
      <bottom/>
    </border>
    <border>
      <left style="dotted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medium"/>
    </border>
    <border>
      <left/>
      <right style="thin"/>
      <top>
        <color indexed="63"/>
      </top>
      <bottom/>
    </border>
    <border>
      <left/>
      <right style="thin"/>
      <top/>
      <bottom style="dotted"/>
    </border>
    <border>
      <left/>
      <right style="medium"/>
      <top style="medium"/>
      <bottom style="dotted"/>
    </border>
    <border>
      <left style="medium"/>
      <right style="thin"/>
      <top style="dotted"/>
      <bottom style="dotted"/>
    </border>
    <border>
      <left/>
      <right style="medium"/>
      <top style="dotted">
        <color indexed="8"/>
      </top>
      <bottom style="dotted">
        <color indexed="8"/>
      </bottom>
    </border>
    <border>
      <left/>
      <right style="medium"/>
      <top style="dotted">
        <color indexed="8"/>
      </top>
      <bottom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>
        <color indexed="8"/>
      </top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dotted"/>
      <top style="dotted">
        <color indexed="8"/>
      </top>
      <bottom style="medium">
        <color indexed="8"/>
      </bottom>
    </border>
    <border>
      <left style="dotted"/>
      <right style="dotted"/>
      <top style="dotted">
        <color indexed="8"/>
      </top>
      <bottom style="medium">
        <color indexed="8"/>
      </bottom>
    </border>
    <border>
      <left style="dotted"/>
      <right style="medium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medium"/>
      <right style="dotted"/>
      <top/>
      <bottom/>
    </border>
    <border>
      <left style="medium"/>
      <right style="dotted"/>
      <top style="thin"/>
      <bottom/>
    </border>
    <border>
      <left/>
      <right/>
      <top style="dotted"/>
      <bottom/>
    </border>
    <border>
      <left/>
      <right/>
      <top style="dotted"/>
      <bottom style="medium"/>
    </border>
    <border>
      <left/>
      <right/>
      <top/>
      <bottom style="dotted"/>
    </border>
    <border>
      <left style="medium"/>
      <right style="dashed"/>
      <top style="medium"/>
      <bottom style="dotted"/>
    </border>
    <border>
      <left style="medium"/>
      <right style="dashed"/>
      <top style="dotted"/>
      <bottom style="dotted"/>
    </border>
    <border>
      <left/>
      <right style="dashed"/>
      <top style="dotted"/>
      <bottom style="dotted"/>
    </border>
    <border>
      <left/>
      <right style="dashed"/>
      <top style="dotted"/>
      <bottom style="medium"/>
    </border>
    <border>
      <left style="medium"/>
      <right style="dashed"/>
      <top style="medium"/>
      <bottom style="medium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hair">
        <color indexed="8"/>
      </bottom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 style="thin"/>
      <right style="thin"/>
      <top>
        <color indexed="63"/>
      </top>
      <bottom/>
    </border>
    <border>
      <left style="medium"/>
      <right style="thin"/>
      <top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/>
      <bottom style="medium"/>
    </border>
    <border>
      <left style="dotted"/>
      <right style="thin"/>
      <top/>
      <bottom style="dotted"/>
    </border>
    <border>
      <left style="dotted">
        <color indexed="8"/>
      </left>
      <right style="thin"/>
      <top style="dotted"/>
      <bottom style="medium"/>
    </border>
    <border>
      <left style="medium"/>
      <right style="dotted">
        <color indexed="8"/>
      </right>
      <top style="dotted"/>
      <bottom style="medium"/>
    </border>
    <border>
      <left style="dotted">
        <color indexed="8"/>
      </left>
      <right style="dotted">
        <color indexed="8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/>
      <bottom style="dotted"/>
    </border>
    <border>
      <left style="medium"/>
      <right>
        <color indexed="63"/>
      </right>
      <top style="dotted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dotted"/>
    </border>
    <border>
      <left style="dashed"/>
      <right style="dashed"/>
      <top style="dotted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hair">
        <color indexed="8"/>
      </top>
      <bottom style="hair">
        <color indexed="8"/>
      </bottom>
    </border>
    <border>
      <left style="dashed"/>
      <right style="thin"/>
      <top style="thin"/>
      <bottom style="dotted"/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dashed"/>
      <right style="thin"/>
      <top/>
      <bottom style="dotted"/>
    </border>
    <border>
      <left style="dashed"/>
      <right style="thin"/>
      <top>
        <color indexed="63"/>
      </top>
      <bottom/>
    </border>
    <border>
      <left style="dashed"/>
      <right style="thin"/>
      <top style="dotted"/>
      <bottom style="medium"/>
    </border>
    <border>
      <left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ashed"/>
      <right style="dashed"/>
      <top/>
      <bottom style="dotted"/>
    </border>
    <border>
      <left style="dashed"/>
      <right style="dashed"/>
      <top style="thin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dotted"/>
      <bottom>
        <color indexed="63"/>
      </bottom>
    </border>
    <border>
      <left style="dashed"/>
      <right style="dashed"/>
      <top style="dotted"/>
      <bottom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/>
      <right style="dashed"/>
      <top style="medium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/>
      <bottom style="dotted"/>
    </border>
    <border>
      <left style="thin"/>
      <right>
        <color indexed="63"/>
      </right>
      <top style="dotted"/>
      <bottom style="medium"/>
    </border>
    <border>
      <left/>
      <right style="medium">
        <color indexed="8"/>
      </right>
      <top style="dotted">
        <color indexed="8"/>
      </top>
      <bottom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 style="hair"/>
      <right style="hair"/>
      <top style="dotted"/>
      <bottom style="dotted"/>
    </border>
    <border>
      <left style="hair"/>
      <right style="hair"/>
      <top/>
      <bottom style="dotted"/>
    </border>
    <border>
      <left/>
      <right style="medium"/>
      <top>
        <color indexed="63"/>
      </top>
      <bottom style="dotted">
        <color indexed="8"/>
      </bottom>
    </border>
    <border>
      <left style="thin"/>
      <right style="medium"/>
      <top style="dotted">
        <color indexed="8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45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6" fillId="0" borderId="5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vertical="center" wrapText="1"/>
    </xf>
    <xf numFmtId="49" fontId="3" fillId="0" borderId="47" xfId="0" applyNumberFormat="1" applyFont="1" applyBorder="1" applyAlignment="1">
      <alignment horizontal="left" vertical="center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49" fontId="3" fillId="0" borderId="6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55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4" fillId="0" borderId="64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6" fillId="0" borderId="81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83" xfId="0" applyFont="1" applyBorder="1" applyAlignment="1">
      <alignment vertical="center" wrapText="1"/>
    </xf>
    <xf numFmtId="49" fontId="3" fillId="0" borderId="84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9" fontId="4" fillId="0" borderId="0" xfId="62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49" fontId="3" fillId="0" borderId="86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4" fillId="32" borderId="48" xfId="0" applyFont="1" applyFill="1" applyBorder="1" applyAlignment="1">
      <alignment horizontal="right" vertical="center"/>
    </xf>
    <xf numFmtId="0" fontId="4" fillId="32" borderId="66" xfId="0" applyFont="1" applyFill="1" applyBorder="1" applyAlignment="1">
      <alignment vertical="center"/>
    </xf>
    <xf numFmtId="0" fontId="4" fillId="32" borderId="67" xfId="0" applyFont="1" applyFill="1" applyBorder="1" applyAlignment="1">
      <alignment vertical="center"/>
    </xf>
    <xf numFmtId="0" fontId="4" fillId="32" borderId="87" xfId="0" applyFont="1" applyFill="1" applyBorder="1" applyAlignment="1">
      <alignment vertical="center"/>
    </xf>
    <xf numFmtId="0" fontId="4" fillId="32" borderId="88" xfId="0" applyFont="1" applyFill="1" applyBorder="1" applyAlignment="1">
      <alignment vertical="center"/>
    </xf>
    <xf numFmtId="0" fontId="4" fillId="32" borderId="89" xfId="0" applyFont="1" applyFill="1" applyBorder="1" applyAlignment="1">
      <alignment vertical="center"/>
    </xf>
    <xf numFmtId="0" fontId="6" fillId="32" borderId="90" xfId="0" applyFont="1" applyFill="1" applyBorder="1" applyAlignment="1">
      <alignment horizontal="right"/>
    </xf>
    <xf numFmtId="0" fontId="4" fillId="0" borderId="91" xfId="0" applyFont="1" applyBorder="1" applyAlignment="1">
      <alignment vertical="center" wrapText="1"/>
    </xf>
    <xf numFmtId="0" fontId="6" fillId="0" borderId="92" xfId="0" applyFont="1" applyBorder="1" applyAlignment="1">
      <alignment horizontal="right" vertical="center"/>
    </xf>
    <xf numFmtId="0" fontId="6" fillId="0" borderId="93" xfId="0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6" fillId="0" borderId="96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49" fontId="0" fillId="0" borderId="64" xfId="0" applyNumberFormat="1" applyBorder="1" applyAlignment="1">
      <alignment horizontal="left" vertical="center"/>
    </xf>
    <xf numFmtId="0" fontId="5" fillId="0" borderId="98" xfId="0" applyFont="1" applyBorder="1" applyAlignment="1">
      <alignment horizontal="center" vertical="center" wrapText="1"/>
    </xf>
    <xf numFmtId="49" fontId="0" fillId="0" borderId="99" xfId="0" applyNumberForma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99" xfId="0" applyBorder="1" applyAlignment="1">
      <alignment horizontal="left" vertical="center"/>
    </xf>
    <xf numFmtId="1" fontId="0" fillId="0" borderId="99" xfId="0" applyNumberFormat="1" applyBorder="1" applyAlignment="1">
      <alignment horizontal="left" vertical="center"/>
    </xf>
    <xf numFmtId="49" fontId="0" fillId="0" borderId="99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0" fillId="0" borderId="100" xfId="0" applyNumberFormat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49" fontId="0" fillId="0" borderId="101" xfId="0" applyNumberFormat="1" applyBorder="1" applyAlignment="1">
      <alignment horizontal="left" vertical="center"/>
    </xf>
    <xf numFmtId="0" fontId="5" fillId="0" borderId="55" xfId="0" applyFont="1" applyBorder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9" fontId="0" fillId="0" borderId="102" xfId="0" applyNumberForma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0" fillId="0" borderId="10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03" xfId="0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0" fillId="0" borderId="46" xfId="0" applyNumberFormat="1" applyBorder="1" applyAlignment="1">
      <alignment horizontal="left" vertical="center"/>
    </xf>
    <xf numFmtId="0" fontId="5" fillId="0" borderId="104" xfId="0" applyFont="1" applyBorder="1" applyAlignment="1">
      <alignment vertical="center"/>
    </xf>
    <xf numFmtId="49" fontId="0" fillId="0" borderId="105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49" fontId="0" fillId="0" borderId="105" xfId="0" applyNumberFormat="1" applyBorder="1" applyAlignment="1">
      <alignment horizontal="left" vertical="center"/>
    </xf>
    <xf numFmtId="0" fontId="5" fillId="0" borderId="106" xfId="0" applyFont="1" applyBorder="1" applyAlignment="1">
      <alignment vertical="center" wrapText="1"/>
    </xf>
    <xf numFmtId="0" fontId="5" fillId="0" borderId="107" xfId="0" applyFont="1" applyBorder="1" applyAlignment="1">
      <alignment vertical="center" wrapText="1"/>
    </xf>
    <xf numFmtId="49" fontId="0" fillId="0" borderId="108" xfId="0" applyNumberFormat="1" applyBorder="1" applyAlignment="1">
      <alignment horizontal="left" vertical="center"/>
    </xf>
    <xf numFmtId="0" fontId="5" fillId="0" borderId="10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0" fillId="0" borderId="110" xfId="0" applyNumberFormat="1" applyBorder="1" applyAlignment="1">
      <alignment horizontal="left"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6" fillId="0" borderId="113" xfId="0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4" fillId="0" borderId="114" xfId="0" applyFont="1" applyBorder="1" applyAlignment="1">
      <alignment horizontal="right" vertical="center" wrapText="1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49" fontId="3" fillId="0" borderId="85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4" fillId="0" borderId="123" xfId="0" applyFont="1" applyBorder="1" applyAlignment="1">
      <alignment horizontal="right" vertical="center"/>
    </xf>
    <xf numFmtId="0" fontId="6" fillId="0" borderId="123" xfId="0" applyFont="1" applyBorder="1" applyAlignment="1">
      <alignment horizontal="right" vertical="center"/>
    </xf>
    <xf numFmtId="0" fontId="4" fillId="0" borderId="124" xfId="0" applyFont="1" applyBorder="1" applyAlignment="1">
      <alignment horizontal="right" vertical="center"/>
    </xf>
    <xf numFmtId="0" fontId="4" fillId="0" borderId="125" xfId="0" applyFont="1" applyBorder="1" applyAlignment="1">
      <alignment horizontal="right" vertical="center"/>
    </xf>
    <xf numFmtId="0" fontId="4" fillId="32" borderId="66" xfId="0" applyFont="1" applyFill="1" applyBorder="1" applyAlignment="1">
      <alignment horizontal="right" vertical="center"/>
    </xf>
    <xf numFmtId="0" fontId="4" fillId="32" borderId="67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26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27" xfId="0" applyFont="1" applyBorder="1" applyAlignment="1">
      <alignment horizontal="right" vertical="center"/>
    </xf>
    <xf numFmtId="0" fontId="4" fillId="0" borderId="128" xfId="0" applyFont="1" applyBorder="1" applyAlignment="1">
      <alignment horizontal="right" vertical="center"/>
    </xf>
    <xf numFmtId="0" fontId="4" fillId="0" borderId="115" xfId="0" applyFont="1" applyBorder="1" applyAlignment="1">
      <alignment horizontal="right" vertical="center"/>
    </xf>
    <xf numFmtId="0" fontId="4" fillId="0" borderId="11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29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0" borderId="130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1" fontId="4" fillId="0" borderId="131" xfId="0" applyNumberFormat="1" applyFont="1" applyBorder="1" applyAlignment="1">
      <alignment horizontal="right" vertical="center"/>
    </xf>
    <xf numFmtId="0" fontId="4" fillId="0" borderId="131" xfId="0" applyFont="1" applyBorder="1" applyAlignment="1">
      <alignment horizontal="right" vertical="center"/>
    </xf>
    <xf numFmtId="0" fontId="4" fillId="0" borderId="132" xfId="0" applyFont="1" applyBorder="1" applyAlignment="1">
      <alignment horizontal="right" vertical="center"/>
    </xf>
    <xf numFmtId="0" fontId="4" fillId="0" borderId="133" xfId="0" applyFont="1" applyBorder="1" applyAlignment="1">
      <alignment horizontal="right" vertical="center"/>
    </xf>
    <xf numFmtId="1" fontId="4" fillId="0" borderId="134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29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32" borderId="9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103" xfId="0" applyNumberFormat="1" applyFont="1" applyBorder="1" applyAlignment="1">
      <alignment horizontal="left"/>
    </xf>
    <xf numFmtId="49" fontId="3" fillId="0" borderId="9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9" fontId="3" fillId="0" borderId="0" xfId="62" applyFont="1" applyAlignment="1">
      <alignment horizontal="left"/>
    </xf>
    <xf numFmtId="0" fontId="2" fillId="32" borderId="136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49" fontId="3" fillId="0" borderId="137" xfId="0" applyNumberFormat="1" applyFont="1" applyBorder="1" applyAlignment="1">
      <alignment horizontal="left" vertical="center"/>
    </xf>
    <xf numFmtId="0" fontId="3" fillId="0" borderId="99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49" fontId="4" fillId="0" borderId="84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3" fillId="0" borderId="84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1" xfId="0" applyFont="1" applyBorder="1" applyAlignment="1">
      <alignment horizontal="left" vertical="center"/>
    </xf>
    <xf numFmtId="1" fontId="3" fillId="0" borderId="55" xfId="0" applyNumberFormat="1" applyFont="1" applyBorder="1" applyAlignment="1">
      <alignment horizontal="left" vertical="center"/>
    </xf>
    <xf numFmtId="0" fontId="3" fillId="0" borderId="138" xfId="0" applyFont="1" applyBorder="1" applyAlignment="1">
      <alignment horizontal="left"/>
    </xf>
    <xf numFmtId="0" fontId="3" fillId="0" borderId="5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49" fontId="0" fillId="0" borderId="139" xfId="0" applyNumberFormat="1" applyFont="1" applyBorder="1" applyAlignment="1">
      <alignment horizontal="left" vertical="center"/>
    </xf>
    <xf numFmtId="49" fontId="0" fillId="0" borderId="138" xfId="0" applyNumberFormat="1" applyFont="1" applyBorder="1" applyAlignment="1">
      <alignment horizontal="left" vertical="center"/>
    </xf>
    <xf numFmtId="0" fontId="3" fillId="0" borderId="14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" fillId="0" borderId="141" xfId="0" applyFont="1" applyBorder="1" applyAlignment="1">
      <alignment horizontal="right" vertical="center"/>
    </xf>
    <xf numFmtId="0" fontId="2" fillId="32" borderId="66" xfId="0" applyFont="1" applyFill="1" applyBorder="1" applyAlignment="1">
      <alignment horizontal="right"/>
    </xf>
    <xf numFmtId="0" fontId="4" fillId="0" borderId="142" xfId="0" applyFont="1" applyBorder="1" applyAlignment="1">
      <alignment vertical="center" wrapText="1"/>
    </xf>
    <xf numFmtId="0" fontId="3" fillId="0" borderId="99" xfId="0" applyFont="1" applyBorder="1" applyAlignment="1">
      <alignment horizontal="right" vertical="center"/>
    </xf>
    <xf numFmtId="0" fontId="3" fillId="0" borderId="103" xfId="0" applyFont="1" applyBorder="1" applyAlignment="1">
      <alignment horizontal="right" vertical="center"/>
    </xf>
    <xf numFmtId="0" fontId="3" fillId="0" borderId="143" xfId="0" applyFont="1" applyBorder="1" applyAlignment="1">
      <alignment horizontal="right" vertical="center"/>
    </xf>
    <xf numFmtId="0" fontId="3" fillId="0" borderId="122" xfId="0" applyFont="1" applyBorder="1" applyAlignment="1">
      <alignment horizontal="right" vertical="center"/>
    </xf>
    <xf numFmtId="0" fontId="3" fillId="0" borderId="141" xfId="0" applyFont="1" applyBorder="1" applyAlignment="1">
      <alignment horizontal="right" vertical="center"/>
    </xf>
    <xf numFmtId="0" fontId="3" fillId="0" borderId="144" xfId="0" applyFont="1" applyBorder="1" applyAlignment="1">
      <alignment horizontal="right" vertical="center"/>
    </xf>
    <xf numFmtId="0" fontId="5" fillId="0" borderId="145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8" xfId="0" applyBorder="1" applyAlignment="1">
      <alignment vertical="center"/>
    </xf>
    <xf numFmtId="0" fontId="6" fillId="32" borderId="149" xfId="0" applyFont="1" applyFill="1" applyBorder="1" applyAlignment="1">
      <alignment horizontal="right"/>
    </xf>
    <xf numFmtId="0" fontId="3" fillId="0" borderId="15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1" xfId="0" applyFont="1" applyBorder="1" applyAlignment="1">
      <alignment vertical="center"/>
    </xf>
    <xf numFmtId="0" fontId="6" fillId="0" borderId="15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52" xfId="0" applyFont="1" applyBorder="1" applyAlignment="1">
      <alignment horizontal="right" vertical="center"/>
    </xf>
    <xf numFmtId="0" fontId="6" fillId="0" borderId="153" xfId="0" applyFont="1" applyBorder="1" applyAlignment="1">
      <alignment horizontal="right" vertical="center"/>
    </xf>
    <xf numFmtId="0" fontId="2" fillId="32" borderId="154" xfId="0" applyFont="1" applyFill="1" applyBorder="1" applyAlignment="1">
      <alignment horizontal="left"/>
    </xf>
    <xf numFmtId="0" fontId="3" fillId="0" borderId="155" xfId="0" applyFont="1" applyBorder="1" applyAlignment="1">
      <alignment vertical="center"/>
    </xf>
    <xf numFmtId="0" fontId="3" fillId="0" borderId="156" xfId="0" applyFont="1" applyBorder="1" applyAlignment="1">
      <alignment vertical="center"/>
    </xf>
    <xf numFmtId="0" fontId="3" fillId="0" borderId="157" xfId="0" applyFont="1" applyBorder="1" applyAlignment="1">
      <alignment vertical="center"/>
    </xf>
    <xf numFmtId="0" fontId="3" fillId="0" borderId="156" xfId="0" applyFont="1" applyBorder="1" applyAlignment="1">
      <alignment horizontal="left"/>
    </xf>
    <xf numFmtId="49" fontId="3" fillId="0" borderId="158" xfId="0" applyNumberFormat="1" applyFont="1" applyBorder="1" applyAlignment="1">
      <alignment horizontal="left"/>
    </xf>
    <xf numFmtId="0" fontId="2" fillId="0" borderId="159" xfId="0" applyFont="1" applyBorder="1" applyAlignment="1">
      <alignment horizontal="left"/>
    </xf>
    <xf numFmtId="0" fontId="2" fillId="0" borderId="156" xfId="0" applyFont="1" applyBorder="1" applyAlignment="1">
      <alignment horizontal="left"/>
    </xf>
    <xf numFmtId="49" fontId="3" fillId="0" borderId="155" xfId="0" applyNumberFormat="1" applyFont="1" applyBorder="1" applyAlignment="1">
      <alignment horizontal="left"/>
    </xf>
    <xf numFmtId="0" fontId="3" fillId="0" borderId="158" xfId="0" applyFont="1" applyBorder="1" applyAlignment="1">
      <alignment horizontal="left"/>
    </xf>
    <xf numFmtId="49" fontId="3" fillId="0" borderId="156" xfId="0" applyNumberFormat="1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160" xfId="0" applyFont="1" applyBorder="1" applyAlignment="1">
      <alignment vertical="center"/>
    </xf>
    <xf numFmtId="0" fontId="3" fillId="0" borderId="161" xfId="0" applyFont="1" applyBorder="1" applyAlignment="1">
      <alignment vertical="center"/>
    </xf>
    <xf numFmtId="0" fontId="3" fillId="0" borderId="162" xfId="0" applyFont="1" applyBorder="1" applyAlignment="1">
      <alignment vertical="center"/>
    </xf>
    <xf numFmtId="0" fontId="2" fillId="32" borderId="163" xfId="0" applyFont="1" applyFill="1" applyBorder="1" applyAlignment="1">
      <alignment horizontal="left"/>
    </xf>
    <xf numFmtId="0" fontId="3" fillId="0" borderId="164" xfId="0" applyFont="1" applyBorder="1" applyAlignment="1">
      <alignment horizontal="left"/>
    </xf>
    <xf numFmtId="0" fontId="3" fillId="0" borderId="161" xfId="0" applyFont="1" applyBorder="1" applyAlignment="1">
      <alignment horizontal="left"/>
    </xf>
    <xf numFmtId="49" fontId="3" fillId="0" borderId="165" xfId="0" applyNumberFormat="1" applyFont="1" applyBorder="1" applyAlignment="1">
      <alignment horizontal="left"/>
    </xf>
    <xf numFmtId="0" fontId="2" fillId="0" borderId="165" xfId="0" applyFont="1" applyBorder="1" applyAlignment="1">
      <alignment horizontal="left"/>
    </xf>
    <xf numFmtId="49" fontId="3" fillId="0" borderId="164" xfId="0" applyNumberFormat="1" applyFont="1" applyBorder="1" applyAlignment="1">
      <alignment horizontal="left"/>
    </xf>
    <xf numFmtId="0" fontId="3" fillId="0" borderId="165" xfId="0" applyFont="1" applyBorder="1" applyAlignment="1">
      <alignment horizontal="left"/>
    </xf>
    <xf numFmtId="49" fontId="3" fillId="0" borderId="161" xfId="0" applyNumberFormat="1" applyFont="1" applyBorder="1" applyAlignment="1">
      <alignment horizontal="left"/>
    </xf>
    <xf numFmtId="0" fontId="3" fillId="0" borderId="166" xfId="0" applyFont="1" applyBorder="1" applyAlignment="1">
      <alignment horizontal="left"/>
    </xf>
    <xf numFmtId="0" fontId="7" fillId="0" borderId="167" xfId="0" applyFont="1" applyBorder="1" applyAlignment="1">
      <alignment horizontal="right"/>
    </xf>
    <xf numFmtId="0" fontId="7" fillId="0" borderId="12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9" xfId="0" applyFont="1" applyBorder="1" applyAlignment="1">
      <alignment horizontal="right" vertical="center"/>
    </xf>
    <xf numFmtId="0" fontId="5" fillId="0" borderId="168" xfId="0" applyFont="1" applyBorder="1" applyAlignment="1">
      <alignment horizontal="right" vertical="center"/>
    </xf>
    <xf numFmtId="0" fontId="3" fillId="0" borderId="156" xfId="0" applyFont="1" applyBorder="1" applyAlignment="1">
      <alignment horizontal="left" vertical="center"/>
    </xf>
    <xf numFmtId="49" fontId="3" fillId="0" borderId="156" xfId="0" applyNumberFormat="1" applyFont="1" applyBorder="1" applyAlignment="1">
      <alignment horizontal="left" vertical="center"/>
    </xf>
    <xf numFmtId="0" fontId="2" fillId="0" borderId="169" xfId="0" applyFont="1" applyBorder="1" applyAlignment="1">
      <alignment horizontal="left"/>
    </xf>
    <xf numFmtId="0" fontId="3" fillId="0" borderId="169" xfId="0" applyFont="1" applyBorder="1" applyAlignment="1">
      <alignment horizontal="left" vertical="center"/>
    </xf>
    <xf numFmtId="49" fontId="3" fillId="0" borderId="170" xfId="0" applyNumberFormat="1" applyFont="1" applyBorder="1" applyAlignment="1">
      <alignment horizontal="left" vertical="center"/>
    </xf>
    <xf numFmtId="1" fontId="3" fillId="0" borderId="80" xfId="0" applyNumberFormat="1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49" fontId="0" fillId="0" borderId="171" xfId="0" applyNumberFormat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105" xfId="0" applyBorder="1" applyAlignment="1">
      <alignment horizontal="left" vertical="center"/>
    </xf>
    <xf numFmtId="0" fontId="6" fillId="0" borderId="172" xfId="0" applyFont="1" applyBorder="1" applyAlignment="1">
      <alignment horizontal="right" vertical="center"/>
    </xf>
    <xf numFmtId="0" fontId="3" fillId="0" borderId="155" xfId="0" applyFont="1" applyBorder="1" applyAlignment="1">
      <alignment horizontal="left"/>
    </xf>
    <xf numFmtId="0" fontId="3" fillId="0" borderId="169" xfId="0" applyFont="1" applyBorder="1" applyAlignment="1">
      <alignment horizontal="left"/>
    </xf>
    <xf numFmtId="0" fontId="3" fillId="0" borderId="173" xfId="0" applyFont="1" applyBorder="1" applyAlignment="1">
      <alignment horizontal="left"/>
    </xf>
    <xf numFmtId="0" fontId="5" fillId="0" borderId="174" xfId="0" applyFont="1" applyBorder="1" applyAlignment="1">
      <alignment horizontal="right" vertical="center"/>
    </xf>
    <xf numFmtId="0" fontId="4" fillId="0" borderId="175" xfId="0" applyFont="1" applyBorder="1" applyAlignment="1">
      <alignment horizontal="right" vertical="center"/>
    </xf>
    <xf numFmtId="0" fontId="5" fillId="0" borderId="167" xfId="0" applyFont="1" applyBorder="1" applyAlignment="1">
      <alignment horizontal="right" vertical="center"/>
    </xf>
    <xf numFmtId="0" fontId="4" fillId="0" borderId="176" xfId="0" applyFont="1" applyBorder="1" applyAlignment="1">
      <alignment horizontal="right" vertical="center"/>
    </xf>
    <xf numFmtId="0" fontId="0" fillId="0" borderId="128" xfId="0" applyFont="1" applyBorder="1" applyAlignment="1">
      <alignment horizontal="right" vertical="center"/>
    </xf>
    <xf numFmtId="0" fontId="3" fillId="0" borderId="155" xfId="0" applyFont="1" applyBorder="1" applyAlignment="1">
      <alignment horizontal="left" vertical="center"/>
    </xf>
    <xf numFmtId="0" fontId="3" fillId="0" borderId="173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5" fillId="0" borderId="167" xfId="0" applyFont="1" applyBorder="1" applyAlignment="1">
      <alignment horizontal="right"/>
    </xf>
    <xf numFmtId="49" fontId="4" fillId="0" borderId="12" xfId="0" applyNumberFormat="1" applyFont="1" applyBorder="1" applyAlignment="1">
      <alignment horizontal="right" vertical="center"/>
    </xf>
    <xf numFmtId="0" fontId="3" fillId="0" borderId="177" xfId="0" applyFont="1" applyBorder="1" applyAlignment="1">
      <alignment horizontal="left" vertical="center"/>
    </xf>
    <xf numFmtId="0" fontId="2" fillId="0" borderId="178" xfId="0" applyFont="1" applyBorder="1" applyAlignment="1">
      <alignment horizontal="right" vertical="center"/>
    </xf>
    <xf numFmtId="0" fontId="3" fillId="0" borderId="179" xfId="0" applyFont="1" applyBorder="1" applyAlignment="1">
      <alignment horizontal="left" vertical="center"/>
    </xf>
    <xf numFmtId="0" fontId="3" fillId="0" borderId="18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49" fontId="3" fillId="0" borderId="155" xfId="0" applyNumberFormat="1" applyFont="1" applyBorder="1" applyAlignment="1">
      <alignment horizontal="left" vertical="center"/>
    </xf>
    <xf numFmtId="49" fontId="3" fillId="0" borderId="138" xfId="0" applyNumberFormat="1" applyFont="1" applyBorder="1" applyAlignment="1">
      <alignment horizontal="left"/>
    </xf>
    <xf numFmtId="49" fontId="3" fillId="0" borderId="181" xfId="0" applyNumberFormat="1" applyFont="1" applyBorder="1" applyAlignment="1">
      <alignment horizontal="left"/>
    </xf>
    <xf numFmtId="49" fontId="3" fillId="0" borderId="169" xfId="0" applyNumberFormat="1" applyFont="1" applyBorder="1" applyAlignment="1">
      <alignment horizontal="left"/>
    </xf>
    <xf numFmtId="49" fontId="3" fillId="0" borderId="80" xfId="0" applyNumberFormat="1" applyFont="1" applyBorder="1" applyAlignment="1">
      <alignment horizontal="left"/>
    </xf>
    <xf numFmtId="0" fontId="4" fillId="0" borderId="182" xfId="0" applyFont="1" applyBorder="1" applyAlignment="1">
      <alignment horizontal="right" vertical="center"/>
    </xf>
    <xf numFmtId="0" fontId="4" fillId="0" borderId="183" xfId="0" applyFont="1" applyBorder="1" applyAlignment="1">
      <alignment horizontal="right" vertical="center"/>
    </xf>
    <xf numFmtId="0" fontId="4" fillId="0" borderId="184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2" fillId="32" borderId="177" xfId="0" applyFont="1" applyFill="1" applyBorder="1" applyAlignment="1">
      <alignment horizontal="left"/>
    </xf>
    <xf numFmtId="49" fontId="0" fillId="0" borderId="141" xfId="0" applyNumberFormat="1" applyBorder="1" applyAlignment="1">
      <alignment horizontal="left" vertical="center"/>
    </xf>
    <xf numFmtId="0" fontId="4" fillId="33" borderId="60" xfId="0" applyFont="1" applyFill="1" applyBorder="1" applyAlignment="1">
      <alignment vertical="center" wrapText="1"/>
    </xf>
    <xf numFmtId="0" fontId="4" fillId="33" borderId="185" xfId="0" applyFont="1" applyFill="1" applyBorder="1" applyAlignment="1">
      <alignment vertical="center" wrapText="1"/>
    </xf>
    <xf numFmtId="0" fontId="4" fillId="33" borderId="185" xfId="0" applyFont="1" applyFill="1" applyBorder="1" applyAlignment="1">
      <alignment vertical="center" wrapText="1"/>
    </xf>
    <xf numFmtId="0" fontId="4" fillId="33" borderId="74" xfId="0" applyFont="1" applyFill="1" applyBorder="1" applyAlignment="1">
      <alignment vertical="center" wrapText="1"/>
    </xf>
    <xf numFmtId="49" fontId="3" fillId="0" borderId="99" xfId="0" applyNumberFormat="1" applyFont="1" applyBorder="1" applyAlignment="1">
      <alignment horizontal="left" vertical="center"/>
    </xf>
    <xf numFmtId="49" fontId="3" fillId="0" borderId="103" xfId="0" applyNumberFormat="1" applyFont="1" applyBorder="1" applyAlignment="1">
      <alignment horizontal="left" vertical="center"/>
    </xf>
    <xf numFmtId="0" fontId="4" fillId="0" borderId="186" xfId="0" applyFont="1" applyBorder="1" applyAlignment="1">
      <alignment vertical="center" wrapText="1"/>
    </xf>
    <xf numFmtId="49" fontId="3" fillId="0" borderId="99" xfId="0" applyNumberFormat="1" applyFont="1" applyBorder="1" applyAlignment="1">
      <alignment horizontal="left" vertical="center"/>
    </xf>
    <xf numFmtId="0" fontId="4" fillId="0" borderId="185" xfId="0" applyFont="1" applyBorder="1" applyAlignment="1">
      <alignment vertical="center" wrapText="1"/>
    </xf>
    <xf numFmtId="49" fontId="3" fillId="0" borderId="18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56" xfId="0" applyNumberFormat="1" applyFont="1" applyBorder="1" applyAlignment="1">
      <alignment vertical="center"/>
    </xf>
    <xf numFmtId="49" fontId="3" fillId="0" borderId="99" xfId="0" applyNumberFormat="1" applyFont="1" applyBorder="1" applyAlignment="1">
      <alignment vertical="center"/>
    </xf>
    <xf numFmtId="49" fontId="3" fillId="0" borderId="188" xfId="0" applyNumberFormat="1" applyFont="1" applyBorder="1" applyAlignment="1">
      <alignment vertical="center"/>
    </xf>
    <xf numFmtId="49" fontId="3" fillId="0" borderId="129" xfId="0" applyNumberFormat="1" applyFont="1" applyBorder="1" applyAlignment="1">
      <alignment vertical="center"/>
    </xf>
    <xf numFmtId="0" fontId="5" fillId="0" borderId="189" xfId="0" applyFont="1" applyBorder="1" applyAlignment="1">
      <alignment vertical="center" wrapText="1"/>
    </xf>
    <xf numFmtId="49" fontId="4" fillId="0" borderId="102" xfId="0" applyNumberFormat="1" applyFont="1" applyBorder="1" applyAlignment="1">
      <alignment horizontal="left" vertical="center"/>
    </xf>
    <xf numFmtId="0" fontId="4" fillId="0" borderId="190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49" fontId="4" fillId="32" borderId="90" xfId="0" applyNumberFormat="1" applyFont="1" applyFill="1" applyBorder="1" applyAlignment="1">
      <alignment horizontal="left" vertical="center"/>
    </xf>
    <xf numFmtId="0" fontId="5" fillId="32" borderId="136" xfId="0" applyFont="1" applyFill="1" applyBorder="1" applyAlignment="1">
      <alignment vertical="center"/>
    </xf>
    <xf numFmtId="49" fontId="4" fillId="32" borderId="193" xfId="0" applyNumberFormat="1" applyFont="1" applyFill="1" applyBorder="1" applyAlignment="1">
      <alignment horizontal="left" vertical="center"/>
    </xf>
    <xf numFmtId="49" fontId="4" fillId="0" borderId="171" xfId="0" applyNumberFormat="1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/>
    </xf>
    <xf numFmtId="49" fontId="4" fillId="0" borderId="144" xfId="0" applyNumberFormat="1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4" fillId="0" borderId="197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1" xfId="0" applyNumberFormat="1" applyFont="1" applyBorder="1" applyAlignment="1">
      <alignment horizontal="center" vertical="center"/>
    </xf>
    <xf numFmtId="49" fontId="4" fillId="0" borderId="192" xfId="0" applyNumberFormat="1" applyFont="1" applyBorder="1" applyAlignment="1">
      <alignment horizontal="center" vertical="center"/>
    </xf>
    <xf numFmtId="49" fontId="5" fillId="32" borderId="90" xfId="0" applyNumberFormat="1" applyFont="1" applyFill="1" applyBorder="1" applyAlignment="1">
      <alignment horizontal="left" vertical="center"/>
    </xf>
    <xf numFmtId="49" fontId="5" fillId="32" borderId="90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0" fontId="5" fillId="0" borderId="56" xfId="0" applyFont="1" applyBorder="1" applyAlignment="1">
      <alignment horizontal="right"/>
    </xf>
    <xf numFmtId="49" fontId="0" fillId="0" borderId="198" xfId="0" applyNumberFormat="1" applyBorder="1" applyAlignment="1">
      <alignment horizontal="left" vertical="center"/>
    </xf>
    <xf numFmtId="49" fontId="0" fillId="0" borderId="141" xfId="0" applyNumberForma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199" xfId="0" applyFont="1" applyBorder="1" applyAlignment="1">
      <alignment horizontal="left" vertical="center"/>
    </xf>
    <xf numFmtId="49" fontId="5" fillId="0" borderId="171" xfId="0" applyNumberFormat="1" applyFont="1" applyBorder="1" applyAlignment="1">
      <alignment horizontal="center" vertical="center"/>
    </xf>
    <xf numFmtId="49" fontId="5" fillId="0" borderId="144" xfId="0" applyNumberFormat="1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 wrapText="1"/>
    </xf>
    <xf numFmtId="49" fontId="5" fillId="32" borderId="149" xfId="0" applyNumberFormat="1" applyFont="1" applyFill="1" applyBorder="1" applyAlignment="1">
      <alignment horizontal="left" vertical="center"/>
    </xf>
    <xf numFmtId="49" fontId="5" fillId="32" borderId="42" xfId="0" applyNumberFormat="1" applyFont="1" applyFill="1" applyBorder="1" applyAlignment="1">
      <alignment horizontal="left" vertical="center"/>
    </xf>
    <xf numFmtId="0" fontId="5" fillId="32" borderId="44" xfId="0" applyFont="1" applyFill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  <xf numFmtId="49" fontId="5" fillId="32" borderId="4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32" borderId="194" xfId="0" applyNumberFormat="1" applyFont="1" applyFill="1" applyBorder="1" applyAlignment="1">
      <alignment horizontal="left" vertical="center"/>
    </xf>
    <xf numFmtId="0" fontId="5" fillId="32" borderId="98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tabSelected="1" zoomScale="80" zoomScaleNormal="80" zoomScaleSheetLayoutView="100" zoomScalePageLayoutView="91" workbookViewId="0" topLeftCell="A2">
      <pane xSplit="5" ySplit="7" topLeftCell="F9" activePane="bottomRight" state="frozen"/>
      <selection pane="topLeft" activeCell="A2" sqref="A2"/>
      <selection pane="topRight" activeCell="F2" sqref="F2"/>
      <selection pane="bottomLeft" activeCell="A9" sqref="A9"/>
      <selection pane="bottomRight" activeCell="A2" sqref="A2:AM2"/>
    </sheetView>
  </sheetViews>
  <sheetFormatPr defaultColWidth="9.00390625" defaultRowHeight="12.75"/>
  <cols>
    <col min="1" max="1" width="4.25390625" style="30" customWidth="1"/>
    <col min="2" max="2" width="14.25390625" style="1" customWidth="1"/>
    <col min="3" max="3" width="52.25390625" style="49" bestFit="1" customWidth="1"/>
    <col min="4" max="4" width="6.625" style="30" customWidth="1"/>
    <col min="5" max="5" width="7.875" style="30" customWidth="1"/>
    <col min="6" max="6" width="5.875" style="10" bestFit="1" customWidth="1"/>
    <col min="7" max="7" width="4.375" style="10" bestFit="1" customWidth="1"/>
    <col min="8" max="8" width="3.625" style="10" customWidth="1"/>
    <col min="9" max="9" width="4.75390625" style="10" customWidth="1"/>
    <col min="10" max="10" width="5.875" style="10" bestFit="1" customWidth="1"/>
    <col min="11" max="11" width="4.375" style="10" bestFit="1" customWidth="1"/>
    <col min="12" max="12" width="3.625" style="10" customWidth="1"/>
    <col min="13" max="13" width="4.75390625" style="10" customWidth="1"/>
    <col min="14" max="14" width="5.875" style="10" bestFit="1" customWidth="1"/>
    <col min="15" max="17" width="4.625" style="10" bestFit="1" customWidth="1"/>
    <col min="18" max="18" width="5.875" style="10" bestFit="1" customWidth="1"/>
    <col min="19" max="19" width="4.625" style="10" bestFit="1" customWidth="1"/>
    <col min="20" max="20" width="3.625" style="10" customWidth="1"/>
    <col min="21" max="21" width="4.125" style="10" customWidth="1"/>
    <col min="22" max="22" width="5.875" style="10" bestFit="1" customWidth="1"/>
    <col min="23" max="23" width="3.625" style="10" customWidth="1"/>
    <col min="24" max="24" width="3.375" style="10" customWidth="1"/>
    <col min="25" max="25" width="5.125" style="10" customWidth="1"/>
    <col min="26" max="26" width="5.875" style="10" bestFit="1" customWidth="1"/>
    <col min="27" max="28" width="3.625" style="10" customWidth="1"/>
    <col min="29" max="29" width="4.75390625" style="10" bestFit="1" customWidth="1"/>
    <col min="30" max="32" width="3.625" style="10" customWidth="1"/>
    <col min="33" max="33" width="5.00390625" style="10" bestFit="1" customWidth="1"/>
    <col min="34" max="34" width="5.00390625" style="30" customWidth="1"/>
    <col min="35" max="35" width="17.25390625" style="267" customWidth="1"/>
    <col min="36" max="36" width="33.875" style="267" customWidth="1"/>
    <col min="37" max="37" width="5.125" style="30" customWidth="1"/>
    <col min="38" max="39" width="17.375" style="265" customWidth="1"/>
    <col min="40" max="40" width="15.75390625" style="134" customWidth="1"/>
    <col min="41" max="41" width="48.375" style="158" customWidth="1"/>
    <col min="42" max="42" width="9.125" style="21" customWidth="1"/>
    <col min="43" max="16384" width="9.125" style="10" customWidth="1"/>
  </cols>
  <sheetData>
    <row r="1" spans="40:41" ht="12.75" customHeight="1" hidden="1">
      <c r="AN1" s="37"/>
      <c r="AO1" s="37"/>
    </row>
    <row r="2" spans="1:42" ht="21.75" customHeight="1">
      <c r="A2" s="430" t="s">
        <v>79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37"/>
      <c r="AO2" s="37"/>
      <c r="AP2" s="149"/>
    </row>
    <row r="3" spans="1:41" ht="17.25" customHeight="1">
      <c r="A3" s="428" t="s">
        <v>80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37"/>
      <c r="AO3" s="37"/>
    </row>
    <row r="4" spans="1:41" ht="15.75">
      <c r="A4" s="428" t="s">
        <v>112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37"/>
      <c r="AO4" s="37"/>
    </row>
    <row r="5" ht="13.5" customHeight="1" thickBot="1"/>
    <row r="6" spans="1:41" ht="12.75" customHeight="1">
      <c r="A6" s="437"/>
      <c r="B6" s="420" t="s">
        <v>17</v>
      </c>
      <c r="C6" s="425" t="s">
        <v>2</v>
      </c>
      <c r="D6" s="221" t="s">
        <v>77</v>
      </c>
      <c r="E6" s="222" t="s">
        <v>20</v>
      </c>
      <c r="F6" s="422" t="s">
        <v>1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52"/>
      <c r="AE6" s="52"/>
      <c r="AF6" s="53"/>
      <c r="AG6" s="54"/>
      <c r="AH6" s="406" t="s">
        <v>19</v>
      </c>
      <c r="AI6" s="412"/>
      <c r="AJ6" s="412"/>
      <c r="AK6" s="412"/>
      <c r="AL6" s="412"/>
      <c r="AM6" s="413"/>
      <c r="AN6" s="431" t="s">
        <v>125</v>
      </c>
      <c r="AO6" s="432"/>
    </row>
    <row r="7" spans="1:41" ht="13.5" customHeight="1" thickBot="1">
      <c r="A7" s="438"/>
      <c r="B7" s="421"/>
      <c r="C7" s="427"/>
      <c r="D7" s="223" t="s">
        <v>3</v>
      </c>
      <c r="E7" s="223"/>
      <c r="F7" s="55"/>
      <c r="G7" s="56" t="s">
        <v>4</v>
      </c>
      <c r="H7" s="56"/>
      <c r="I7" s="57"/>
      <c r="J7" s="56"/>
      <c r="K7" s="56" t="s">
        <v>5</v>
      </c>
      <c r="L7" s="56"/>
      <c r="M7" s="57"/>
      <c r="N7" s="56"/>
      <c r="O7" s="56" t="s">
        <v>6</v>
      </c>
      <c r="P7" s="56"/>
      <c r="Q7" s="57"/>
      <c r="R7" s="56"/>
      <c r="S7" s="56" t="s">
        <v>7</v>
      </c>
      <c r="T7" s="56"/>
      <c r="U7" s="57"/>
      <c r="V7" s="56"/>
      <c r="W7" s="56" t="s">
        <v>8</v>
      </c>
      <c r="X7" s="56"/>
      <c r="Y7" s="57"/>
      <c r="Z7" s="55"/>
      <c r="AA7" s="56" t="s">
        <v>9</v>
      </c>
      <c r="AB7" s="56"/>
      <c r="AC7" s="59"/>
      <c r="AD7" s="55"/>
      <c r="AE7" s="56" t="s">
        <v>16</v>
      </c>
      <c r="AF7" s="56"/>
      <c r="AG7" s="57"/>
      <c r="AH7" s="414"/>
      <c r="AI7" s="415"/>
      <c r="AJ7" s="415"/>
      <c r="AK7" s="415"/>
      <c r="AL7" s="415"/>
      <c r="AM7" s="416"/>
      <c r="AN7" s="433"/>
      <c r="AO7" s="434"/>
    </row>
    <row r="8" spans="1:41" ht="15.75">
      <c r="A8" s="60"/>
      <c r="B8" s="61"/>
      <c r="C8" s="62"/>
      <c r="D8" s="224"/>
      <c r="F8" s="63" t="s">
        <v>78</v>
      </c>
      <c r="G8" s="64" t="s">
        <v>10</v>
      </c>
      <c r="H8" s="64" t="s">
        <v>11</v>
      </c>
      <c r="I8" s="65" t="s">
        <v>12</v>
      </c>
      <c r="J8" s="63" t="s">
        <v>78</v>
      </c>
      <c r="K8" s="64" t="s">
        <v>10</v>
      </c>
      <c r="L8" s="64" t="s">
        <v>11</v>
      </c>
      <c r="M8" s="65" t="s">
        <v>12</v>
      </c>
      <c r="N8" s="63" t="s">
        <v>78</v>
      </c>
      <c r="O8" s="64" t="s">
        <v>10</v>
      </c>
      <c r="P8" s="64" t="s">
        <v>11</v>
      </c>
      <c r="Q8" s="65" t="s">
        <v>12</v>
      </c>
      <c r="R8" s="63" t="s">
        <v>78</v>
      </c>
      <c r="S8" s="64" t="s">
        <v>10</v>
      </c>
      <c r="T8" s="64" t="s">
        <v>11</v>
      </c>
      <c r="U8" s="65" t="s">
        <v>12</v>
      </c>
      <c r="V8" s="63" t="s">
        <v>78</v>
      </c>
      <c r="W8" s="64" t="s">
        <v>10</v>
      </c>
      <c r="X8" s="64" t="s">
        <v>11</v>
      </c>
      <c r="Y8" s="65" t="s">
        <v>12</v>
      </c>
      <c r="Z8" s="63" t="s">
        <v>78</v>
      </c>
      <c r="AA8" s="64" t="s">
        <v>10</v>
      </c>
      <c r="AB8" s="64" t="s">
        <v>11</v>
      </c>
      <c r="AC8" s="65" t="s">
        <v>12</v>
      </c>
      <c r="AD8" s="66" t="s">
        <v>78</v>
      </c>
      <c r="AE8" s="15" t="s">
        <v>10</v>
      </c>
      <c r="AF8" s="15" t="s">
        <v>11</v>
      </c>
      <c r="AG8" s="67" t="s">
        <v>12</v>
      </c>
      <c r="AH8" s="294" t="s">
        <v>265</v>
      </c>
      <c r="AI8" s="352" t="s">
        <v>269</v>
      </c>
      <c r="AJ8" s="353" t="s">
        <v>267</v>
      </c>
      <c r="AK8" s="372" t="s">
        <v>265</v>
      </c>
      <c r="AL8" s="372" t="s">
        <v>270</v>
      </c>
      <c r="AM8" s="354" t="s">
        <v>268</v>
      </c>
      <c r="AN8" s="159"/>
      <c r="AO8" s="160"/>
    </row>
    <row r="9" spans="1:42" s="23" customFormat="1" ht="15.75">
      <c r="A9" s="139"/>
      <c r="B9" s="417" t="s">
        <v>83</v>
      </c>
      <c r="C9" s="418"/>
      <c r="D9" s="225">
        <f>SUM(D10:D14)</f>
        <v>111</v>
      </c>
      <c r="E9" s="226">
        <f>SUM(E10:E14)</f>
        <v>24</v>
      </c>
      <c r="F9" s="142">
        <f>SUM(F10:F14)</f>
        <v>48</v>
      </c>
      <c r="G9" s="143">
        <f>SUM(G10:G14)</f>
        <v>0</v>
      </c>
      <c r="H9" s="143"/>
      <c r="I9" s="144">
        <f>SUM(I10:I14)</f>
        <v>10</v>
      </c>
      <c r="J9" s="140">
        <f>SUM(J10:J14)</f>
        <v>63</v>
      </c>
      <c r="K9" s="143">
        <f>SUM(K10:K14)</f>
        <v>0</v>
      </c>
      <c r="L9" s="143"/>
      <c r="M9" s="141">
        <f>SUM(M10:M14)</f>
        <v>14</v>
      </c>
      <c r="N9" s="142">
        <f>SUM(N10:N14)</f>
        <v>0</v>
      </c>
      <c r="O9" s="143">
        <f>SUM(O10:O14)</f>
        <v>0</v>
      </c>
      <c r="P9" s="143"/>
      <c r="Q9" s="144">
        <f>SUM(Q10:Q14)</f>
        <v>0</v>
      </c>
      <c r="R9" s="140">
        <f>SUM(R10:R14)</f>
        <v>0</v>
      </c>
      <c r="S9" s="143">
        <f>SUM(S10:S14)</f>
        <v>0</v>
      </c>
      <c r="T9" s="143"/>
      <c r="U9" s="141">
        <f>SUM(U10:U14)</f>
        <v>0</v>
      </c>
      <c r="V9" s="142">
        <f>SUM(V10:V14)</f>
        <v>0</v>
      </c>
      <c r="W9" s="143">
        <f>SUM(W10:W14)</f>
        <v>0</v>
      </c>
      <c r="X9" s="143"/>
      <c r="Y9" s="144">
        <f>SUM(Y10:Y14)</f>
        <v>0</v>
      </c>
      <c r="Z9" s="140">
        <f>SUM(Z10:Z14)</f>
        <v>0</v>
      </c>
      <c r="AA9" s="143">
        <f>SUM(AA10:AA14)</f>
        <v>0</v>
      </c>
      <c r="AB9" s="143"/>
      <c r="AC9" s="141">
        <f>SUM(AC10:AC14)</f>
        <v>0</v>
      </c>
      <c r="AD9" s="142">
        <f>SUM(AD10:AD14)</f>
        <v>0</v>
      </c>
      <c r="AE9" s="143">
        <f>SUM(AE10:AE14)</f>
        <v>0</v>
      </c>
      <c r="AF9" s="143"/>
      <c r="AG9" s="141">
        <f>SUM(AG10:AG14)</f>
        <v>0</v>
      </c>
      <c r="AH9" s="309"/>
      <c r="AI9" s="317"/>
      <c r="AJ9" s="332"/>
      <c r="AK9" s="145"/>
      <c r="AL9" s="317"/>
      <c r="AM9" s="273"/>
      <c r="AN9" s="435"/>
      <c r="AO9" s="418"/>
      <c r="AP9" s="24"/>
    </row>
    <row r="10" spans="1:41" ht="18" customHeight="1">
      <c r="A10" s="153">
        <v>1</v>
      </c>
      <c r="B10" s="33" t="s">
        <v>236</v>
      </c>
      <c r="C10" s="68" t="s">
        <v>81</v>
      </c>
      <c r="D10" s="227">
        <f>SUM(F10:G10,J10:K10,N10:O10,R10:S10,V10:W10,Z10:AA10,AD10:AE10)</f>
        <v>28</v>
      </c>
      <c r="E10" s="228">
        <f>SUM(I10,M10,Q10,U10,Y10,AC10,AG10)</f>
        <v>6</v>
      </c>
      <c r="F10" s="25">
        <v>28</v>
      </c>
      <c r="G10" s="27">
        <v>0</v>
      </c>
      <c r="H10" s="27" t="s">
        <v>13</v>
      </c>
      <c r="I10" s="12">
        <v>6</v>
      </c>
      <c r="J10" s="25"/>
      <c r="K10" s="27"/>
      <c r="L10" s="27"/>
      <c r="M10" s="12"/>
      <c r="N10" s="25"/>
      <c r="O10" s="27"/>
      <c r="P10" s="27"/>
      <c r="Q10" s="12"/>
      <c r="R10" s="25"/>
      <c r="S10" s="27"/>
      <c r="T10" s="27"/>
      <c r="U10" s="12"/>
      <c r="V10" s="25"/>
      <c r="W10" s="27"/>
      <c r="X10" s="27"/>
      <c r="Y10" s="12"/>
      <c r="Z10" s="25"/>
      <c r="AA10" s="27"/>
      <c r="AB10" s="27"/>
      <c r="AC10" s="12"/>
      <c r="AD10" s="25"/>
      <c r="AE10" s="27"/>
      <c r="AF10" s="27"/>
      <c r="AG10" s="12"/>
      <c r="AH10" s="310"/>
      <c r="AI10" s="318"/>
      <c r="AJ10" s="329"/>
      <c r="AK10" s="370"/>
      <c r="AL10" s="346"/>
      <c r="AM10" s="274"/>
      <c r="AN10" s="161" t="s">
        <v>132</v>
      </c>
      <c r="AO10" s="162" t="s">
        <v>81</v>
      </c>
    </row>
    <row r="11" spans="1:41" ht="18" customHeight="1">
      <c r="A11" s="153">
        <f>A10+1</f>
        <v>2</v>
      </c>
      <c r="B11" s="261" t="s">
        <v>196</v>
      </c>
      <c r="C11" s="7" t="s">
        <v>84</v>
      </c>
      <c r="D11" s="227">
        <f>SUM(F11:G11,J11:K11,N11:O11,R11:S11,V11:W11,Z11:AA11,AD11:AE11)</f>
        <v>28</v>
      </c>
      <c r="E11" s="228">
        <f>SUM(I11,M11,Q11,U11,Y11,AC11,AG11)</f>
        <v>6</v>
      </c>
      <c r="F11" s="2"/>
      <c r="G11" s="8"/>
      <c r="H11" s="8"/>
      <c r="I11" s="6"/>
      <c r="J11" s="2">
        <v>28</v>
      </c>
      <c r="K11" s="8">
        <v>0</v>
      </c>
      <c r="L11" s="8" t="s">
        <v>13</v>
      </c>
      <c r="M11" s="6">
        <v>6</v>
      </c>
      <c r="N11" s="2"/>
      <c r="O11" s="8"/>
      <c r="P11" s="8"/>
      <c r="Q11" s="6"/>
      <c r="R11" s="2"/>
      <c r="S11" s="8"/>
      <c r="T11" s="8"/>
      <c r="U11" s="6"/>
      <c r="V11" s="2"/>
      <c r="W11" s="8"/>
      <c r="X11" s="8"/>
      <c r="Y11" s="6"/>
      <c r="Z11" s="2"/>
      <c r="AA11" s="8"/>
      <c r="AB11" s="8"/>
      <c r="AC11" s="6"/>
      <c r="AD11" s="2"/>
      <c r="AE11" s="8"/>
      <c r="AF11" s="8"/>
      <c r="AG11" s="6"/>
      <c r="AH11" s="311">
        <f>A10</f>
        <v>1</v>
      </c>
      <c r="AI11" s="319" t="str">
        <f>B10</f>
        <v>AMXMA1FBLE</v>
      </c>
      <c r="AJ11" s="330" t="s">
        <v>276</v>
      </c>
      <c r="AK11" s="371"/>
      <c r="AL11" s="347"/>
      <c r="AM11" s="45"/>
      <c r="AN11" s="161" t="s">
        <v>133</v>
      </c>
      <c r="AO11" s="163" t="s">
        <v>84</v>
      </c>
    </row>
    <row r="12" spans="1:41" ht="18" customHeight="1">
      <c r="A12" s="153">
        <f>A11+1</f>
        <v>3</v>
      </c>
      <c r="B12" s="261" t="s">
        <v>197</v>
      </c>
      <c r="C12" s="7" t="s">
        <v>85</v>
      </c>
      <c r="D12" s="227">
        <f>SUM(F12:G12,J12:K12,N12:O12,R12:S12,V12:W12,Z12:AA12,AD12:AE12)</f>
        <v>20</v>
      </c>
      <c r="E12" s="228">
        <f>SUM(I12,M12,Q12,U12,Y12,AC12,AG12)</f>
        <v>4</v>
      </c>
      <c r="F12" s="2">
        <v>20</v>
      </c>
      <c r="G12" s="8">
        <v>0</v>
      </c>
      <c r="H12" s="8" t="s">
        <v>13</v>
      </c>
      <c r="I12" s="6">
        <v>4</v>
      </c>
      <c r="J12" s="2"/>
      <c r="K12" s="8"/>
      <c r="L12" s="8"/>
      <c r="M12" s="6"/>
      <c r="N12" s="2"/>
      <c r="O12" s="8"/>
      <c r="P12" s="8"/>
      <c r="Q12" s="6"/>
      <c r="R12" s="2"/>
      <c r="S12" s="8"/>
      <c r="T12" s="8"/>
      <c r="U12" s="6"/>
      <c r="V12" s="2"/>
      <c r="W12" s="8"/>
      <c r="X12" s="8"/>
      <c r="Y12" s="6"/>
      <c r="Z12" s="2"/>
      <c r="AA12" s="8"/>
      <c r="AB12" s="8"/>
      <c r="AC12" s="6"/>
      <c r="AD12" s="2"/>
      <c r="AE12" s="8"/>
      <c r="AF12" s="8"/>
      <c r="AG12" s="6"/>
      <c r="AH12" s="311"/>
      <c r="AI12" s="319"/>
      <c r="AJ12" s="330"/>
      <c r="AK12" s="371"/>
      <c r="AL12" s="347"/>
      <c r="AM12" s="45"/>
      <c r="AN12" s="161" t="s">
        <v>134</v>
      </c>
      <c r="AO12" s="163" t="s">
        <v>85</v>
      </c>
    </row>
    <row r="13" spans="1:41" ht="18" customHeight="1">
      <c r="A13" s="153">
        <f>A12+1</f>
        <v>4</v>
      </c>
      <c r="B13" s="261" t="s">
        <v>198</v>
      </c>
      <c r="C13" s="7" t="s">
        <v>86</v>
      </c>
      <c r="D13" s="227">
        <f>SUM(F13:G13,J13:K13,N13:O13,R13:S13,V13:W13,Z13:AA13,AD13:AE13)</f>
        <v>20</v>
      </c>
      <c r="E13" s="228">
        <f>SUM(I13,M13,Q13,U13,Y13,AC13,AG13)</f>
        <v>4</v>
      </c>
      <c r="F13" s="2"/>
      <c r="G13" s="8"/>
      <c r="H13" s="8"/>
      <c r="I13" s="6"/>
      <c r="J13" s="2">
        <v>20</v>
      </c>
      <c r="K13" s="8">
        <v>0</v>
      </c>
      <c r="L13" s="8" t="s">
        <v>13</v>
      </c>
      <c r="M13" s="6">
        <v>4</v>
      </c>
      <c r="N13" s="2"/>
      <c r="O13" s="8"/>
      <c r="P13" s="8"/>
      <c r="Q13" s="6"/>
      <c r="R13" s="2"/>
      <c r="S13" s="8"/>
      <c r="T13" s="8"/>
      <c r="U13" s="6"/>
      <c r="V13" s="2"/>
      <c r="W13" s="8"/>
      <c r="X13" s="8"/>
      <c r="Y13" s="6"/>
      <c r="Z13" s="2"/>
      <c r="AA13" s="8"/>
      <c r="AB13" s="8"/>
      <c r="AC13" s="6"/>
      <c r="AD13" s="2"/>
      <c r="AE13" s="8"/>
      <c r="AF13" s="8"/>
      <c r="AG13" s="6"/>
      <c r="AH13" s="311">
        <f>A12</f>
        <v>3</v>
      </c>
      <c r="AI13" s="319" t="str">
        <f>B12</f>
        <v>AGXGM1FBLE</v>
      </c>
      <c r="AJ13" s="330" t="str">
        <f>C12</f>
        <v>Geometria I.</v>
      </c>
      <c r="AK13" s="228"/>
      <c r="AL13" s="346"/>
      <c r="AM13" s="274"/>
      <c r="AN13" s="161" t="s">
        <v>135</v>
      </c>
      <c r="AO13" s="163" t="s">
        <v>86</v>
      </c>
    </row>
    <row r="14" spans="1:41" ht="18" customHeight="1">
      <c r="A14" s="153">
        <f>A13+1</f>
        <v>5</v>
      </c>
      <c r="B14" s="260" t="s">
        <v>235</v>
      </c>
      <c r="C14" s="71" t="s">
        <v>26</v>
      </c>
      <c r="D14" s="227">
        <f>SUM(F14:G14,J14:K14,N14:O14,R14:S14,V14:W14,Z14:AA14,AD14:AE14)</f>
        <v>15</v>
      </c>
      <c r="E14" s="228">
        <f>SUM(I14,M14,Q14,U14,Y14,AC14,AG14)</f>
        <v>4</v>
      </c>
      <c r="F14" s="150"/>
      <c r="G14" s="151"/>
      <c r="H14" s="151"/>
      <c r="I14" s="152"/>
      <c r="J14" s="150">
        <v>15</v>
      </c>
      <c r="K14" s="151">
        <v>0</v>
      </c>
      <c r="L14" s="151" t="s">
        <v>13</v>
      </c>
      <c r="M14" s="152">
        <v>4</v>
      </c>
      <c r="N14" s="150"/>
      <c r="O14" s="151"/>
      <c r="P14" s="151"/>
      <c r="Q14" s="152"/>
      <c r="R14" s="150"/>
      <c r="S14" s="151"/>
      <c r="T14" s="151"/>
      <c r="U14" s="152"/>
      <c r="V14" s="150"/>
      <c r="W14" s="151"/>
      <c r="X14" s="151"/>
      <c r="Y14" s="152"/>
      <c r="Z14" s="150"/>
      <c r="AA14" s="151"/>
      <c r="AB14" s="151"/>
      <c r="AC14" s="152"/>
      <c r="AD14" s="150"/>
      <c r="AE14" s="151"/>
      <c r="AF14" s="151"/>
      <c r="AG14" s="152"/>
      <c r="AH14" s="312">
        <f>A10</f>
        <v>1</v>
      </c>
      <c r="AI14" s="320" t="str">
        <f>B10</f>
        <v>AMXMA1FBLE</v>
      </c>
      <c r="AJ14" s="331" t="str">
        <f>C10</f>
        <v>Matematika I.</v>
      </c>
      <c r="AK14" s="228"/>
      <c r="AL14" s="346"/>
      <c r="AM14" s="274"/>
      <c r="AN14" s="161" t="s">
        <v>136</v>
      </c>
      <c r="AO14" s="127" t="s">
        <v>26</v>
      </c>
    </row>
    <row r="15" spans="1:42" s="23" customFormat="1" ht="15.75">
      <c r="A15" s="139"/>
      <c r="B15" s="417" t="s">
        <v>89</v>
      </c>
      <c r="C15" s="418"/>
      <c r="D15" s="225">
        <f>SUM(D16:D20)</f>
        <v>90</v>
      </c>
      <c r="E15" s="226">
        <f>SUM(E16:E20)</f>
        <v>19</v>
      </c>
      <c r="F15" s="142">
        <f>SUM(F16:F20)</f>
        <v>10</v>
      </c>
      <c r="G15" s="143">
        <f>SUM(G16:G20)</f>
        <v>10</v>
      </c>
      <c r="H15" s="143"/>
      <c r="I15" s="144">
        <f>SUM(I16:I20)</f>
        <v>4</v>
      </c>
      <c r="J15" s="140">
        <f>SUM(J16:J20)</f>
        <v>5</v>
      </c>
      <c r="K15" s="143">
        <f>SUM(K16:K20)</f>
        <v>20</v>
      </c>
      <c r="L15" s="143"/>
      <c r="M15" s="141">
        <f>SUM(M16:M20)</f>
        <v>6</v>
      </c>
      <c r="N15" s="142">
        <f>SUM(N16:N20)</f>
        <v>10</v>
      </c>
      <c r="O15" s="143">
        <f>SUM(O16:O20)</f>
        <v>15</v>
      </c>
      <c r="P15" s="143"/>
      <c r="Q15" s="144">
        <f>SUM(Q16:Q20)</f>
        <v>5</v>
      </c>
      <c r="R15" s="140">
        <f>SUM(R16:R20)</f>
        <v>10</v>
      </c>
      <c r="S15" s="143">
        <f>SUM(S16:S20)</f>
        <v>10</v>
      </c>
      <c r="T15" s="143"/>
      <c r="U15" s="141">
        <f>SUM(U16:U20)</f>
        <v>4</v>
      </c>
      <c r="V15" s="142">
        <f>SUM(V16:V20)</f>
        <v>0</v>
      </c>
      <c r="W15" s="143">
        <f>SUM(W16:W20)</f>
        <v>0</v>
      </c>
      <c r="X15" s="143"/>
      <c r="Y15" s="144">
        <f>SUM(Y16:Y20)</f>
        <v>0</v>
      </c>
      <c r="Z15" s="140">
        <f>SUM(Z16:Z20)</f>
        <v>0</v>
      </c>
      <c r="AA15" s="143">
        <f>SUM(AA16:AA20)</f>
        <v>0</v>
      </c>
      <c r="AB15" s="143"/>
      <c r="AC15" s="141">
        <f>SUM(AC16:AC20)</f>
        <v>0</v>
      </c>
      <c r="AD15" s="142">
        <f>SUM(AD16:AD20)</f>
        <v>0</v>
      </c>
      <c r="AE15" s="143">
        <f>SUM(AE16:AE20)</f>
        <v>0</v>
      </c>
      <c r="AF15" s="143"/>
      <c r="AG15" s="141">
        <f>SUM(AG16:AG20)</f>
        <v>0</v>
      </c>
      <c r="AH15" s="309"/>
      <c r="AI15" s="317"/>
      <c r="AJ15" s="332"/>
      <c r="AK15" s="145"/>
      <c r="AL15" s="317"/>
      <c r="AM15" s="273"/>
      <c r="AN15" s="436"/>
      <c r="AO15" s="418"/>
      <c r="AP15" s="24"/>
    </row>
    <row r="16" spans="1:41" ht="18" customHeight="1">
      <c r="A16" s="153">
        <f>A14+1</f>
        <v>6</v>
      </c>
      <c r="B16" s="33" t="s">
        <v>199</v>
      </c>
      <c r="C16" s="7" t="s">
        <v>87</v>
      </c>
      <c r="D16" s="227">
        <f>SUM(F16:G16,J16:K16,N16:O16,R16:S16,V16:W16,Z16:AA16,AD16:AE16)</f>
        <v>20</v>
      </c>
      <c r="E16" s="228">
        <f>SUM(I16,M16,Q16,U16,Y16,AC16,AG16)</f>
        <v>4</v>
      </c>
      <c r="F16" s="25">
        <v>10</v>
      </c>
      <c r="G16" s="27">
        <v>10</v>
      </c>
      <c r="H16" s="27" t="s">
        <v>22</v>
      </c>
      <c r="I16" s="12">
        <v>4</v>
      </c>
      <c r="J16" s="25"/>
      <c r="K16" s="27"/>
      <c r="L16" s="27"/>
      <c r="M16" s="12"/>
      <c r="N16" s="25"/>
      <c r="O16" s="27"/>
      <c r="P16" s="27"/>
      <c r="Q16" s="12"/>
      <c r="R16" s="25"/>
      <c r="S16" s="27"/>
      <c r="T16" s="27"/>
      <c r="U16" s="12"/>
      <c r="V16" s="25"/>
      <c r="W16" s="27"/>
      <c r="X16" s="27"/>
      <c r="Y16" s="12"/>
      <c r="Z16" s="25"/>
      <c r="AA16" s="27"/>
      <c r="AB16" s="27"/>
      <c r="AC16" s="12"/>
      <c r="AD16" s="25"/>
      <c r="AE16" s="27"/>
      <c r="AF16" s="27"/>
      <c r="AG16" s="12"/>
      <c r="AH16" s="310"/>
      <c r="AI16" s="318"/>
      <c r="AJ16" s="329"/>
      <c r="AK16" s="228"/>
      <c r="AL16" s="346"/>
      <c r="AM16" s="274"/>
      <c r="AN16" s="161" t="s">
        <v>137</v>
      </c>
      <c r="AO16" s="163" t="s">
        <v>87</v>
      </c>
    </row>
    <row r="17" spans="1:41" ht="18" customHeight="1">
      <c r="A17" s="153">
        <f>A16+1</f>
        <v>7</v>
      </c>
      <c r="B17" s="261" t="s">
        <v>200</v>
      </c>
      <c r="C17" s="7" t="s">
        <v>88</v>
      </c>
      <c r="D17" s="227">
        <f>SUM(F17:G17,J17:K17,N17:O17,R17:S17,V17:W17,Z17:AA17,AD17:AE17)</f>
        <v>15</v>
      </c>
      <c r="E17" s="228">
        <f>SUM(I17,M17,Q17,U17,Y17,AC17,AG17)</f>
        <v>3</v>
      </c>
      <c r="F17" s="2"/>
      <c r="G17" s="8"/>
      <c r="H17" s="8"/>
      <c r="I17" s="6"/>
      <c r="J17" s="2">
        <v>5</v>
      </c>
      <c r="K17" s="8">
        <v>10</v>
      </c>
      <c r="L17" s="8" t="s">
        <v>22</v>
      </c>
      <c r="M17" s="6">
        <v>3</v>
      </c>
      <c r="N17" s="2"/>
      <c r="O17" s="8"/>
      <c r="P17" s="8"/>
      <c r="Q17" s="6"/>
      <c r="R17" s="2"/>
      <c r="S17" s="8"/>
      <c r="T17" s="8"/>
      <c r="U17" s="6"/>
      <c r="V17" s="2"/>
      <c r="W17" s="8"/>
      <c r="X17" s="8"/>
      <c r="Y17" s="6"/>
      <c r="Z17" s="2"/>
      <c r="AA17" s="8"/>
      <c r="AB17" s="8"/>
      <c r="AC17" s="6"/>
      <c r="AD17" s="2"/>
      <c r="AE17" s="8"/>
      <c r="AF17" s="8"/>
      <c r="AG17" s="6"/>
      <c r="AH17" s="311">
        <f>A16</f>
        <v>6</v>
      </c>
      <c r="AI17" s="319" t="str">
        <f>B16</f>
        <v>AGXIA1FBLE</v>
      </c>
      <c r="AJ17" s="330" t="str">
        <f>C16</f>
        <v>Informatika I.</v>
      </c>
      <c r="AK17" s="228"/>
      <c r="AL17" s="346"/>
      <c r="AM17" s="274"/>
      <c r="AN17" s="161" t="s">
        <v>138</v>
      </c>
      <c r="AO17" s="163" t="s">
        <v>88</v>
      </c>
    </row>
    <row r="18" spans="1:41" ht="18" customHeight="1">
      <c r="A18" s="153">
        <f>A17+1</f>
        <v>8</v>
      </c>
      <c r="B18" s="261" t="s">
        <v>201</v>
      </c>
      <c r="C18" s="7" t="s">
        <v>50</v>
      </c>
      <c r="D18" s="227">
        <f>SUM(F18:G18,J18:K18,N18:O18,R18:S18,V18:W18,Z18:AA18,AD18:AE18)</f>
        <v>10</v>
      </c>
      <c r="E18" s="228">
        <f>SUM(I18,M18,Q18,U18,Y18,AC18,AG18)</f>
        <v>3</v>
      </c>
      <c r="F18" s="2"/>
      <c r="G18" s="8"/>
      <c r="H18" s="8"/>
      <c r="I18" s="6"/>
      <c r="J18" s="2">
        <v>0</v>
      </c>
      <c r="K18" s="8">
        <v>10</v>
      </c>
      <c r="L18" s="8" t="s">
        <v>22</v>
      </c>
      <c r="M18" s="6">
        <v>3</v>
      </c>
      <c r="N18" s="2"/>
      <c r="O18" s="8"/>
      <c r="P18" s="8"/>
      <c r="Q18" s="6"/>
      <c r="R18" s="2"/>
      <c r="S18" s="8"/>
      <c r="T18" s="8"/>
      <c r="U18" s="6"/>
      <c r="V18" s="2"/>
      <c r="W18" s="8"/>
      <c r="X18" s="8"/>
      <c r="Y18" s="6"/>
      <c r="Z18" s="2"/>
      <c r="AA18" s="8"/>
      <c r="AB18" s="8"/>
      <c r="AC18" s="6"/>
      <c r="AD18" s="2"/>
      <c r="AE18" s="8"/>
      <c r="AF18" s="8"/>
      <c r="AG18" s="6"/>
      <c r="AH18" s="311">
        <f aca="true" t="shared" si="0" ref="AH18:AJ19">A16</f>
        <v>6</v>
      </c>
      <c r="AI18" s="319" t="str">
        <f t="shared" si="0"/>
        <v>AGXIA1FBLE</v>
      </c>
      <c r="AJ18" s="330" t="str">
        <f t="shared" si="0"/>
        <v>Informatika I.</v>
      </c>
      <c r="AK18" s="228"/>
      <c r="AL18" s="346"/>
      <c r="AM18" s="274"/>
      <c r="AN18" s="161" t="s">
        <v>139</v>
      </c>
      <c r="AO18" s="127" t="s">
        <v>126</v>
      </c>
    </row>
    <row r="19" spans="1:41" ht="18" customHeight="1">
      <c r="A19" s="153">
        <f>A18+1</f>
        <v>9</v>
      </c>
      <c r="B19" s="261" t="s">
        <v>202</v>
      </c>
      <c r="C19" s="76" t="s">
        <v>118</v>
      </c>
      <c r="D19" s="227">
        <f>SUM(F19:G19,J19:K19,N19:O19,R19:S19,V19:W19,Z19:AA19,AD19:AE19)</f>
        <v>25</v>
      </c>
      <c r="E19" s="228">
        <f>SUM(I19,M19,Q19,U19,Y19,AC19,AG19)</f>
        <v>5</v>
      </c>
      <c r="F19" s="2"/>
      <c r="G19" s="8"/>
      <c r="H19" s="8"/>
      <c r="I19" s="6"/>
      <c r="J19" s="2"/>
      <c r="K19" s="8"/>
      <c r="L19" s="8"/>
      <c r="M19" s="6"/>
      <c r="N19" s="2">
        <v>10</v>
      </c>
      <c r="O19" s="8">
        <v>15</v>
      </c>
      <c r="P19" s="8" t="s">
        <v>13</v>
      </c>
      <c r="Q19" s="6">
        <v>5</v>
      </c>
      <c r="R19" s="2"/>
      <c r="S19" s="8"/>
      <c r="T19" s="8"/>
      <c r="U19" s="6"/>
      <c r="V19" s="2"/>
      <c r="W19" s="8"/>
      <c r="X19" s="8"/>
      <c r="Y19" s="6"/>
      <c r="Z19" s="2"/>
      <c r="AA19" s="8"/>
      <c r="AB19" s="8"/>
      <c r="AC19" s="6"/>
      <c r="AD19" s="2"/>
      <c r="AE19" s="8"/>
      <c r="AF19" s="8"/>
      <c r="AG19" s="6"/>
      <c r="AH19" s="311">
        <f t="shared" si="0"/>
        <v>7</v>
      </c>
      <c r="AI19" s="319" t="str">
        <f t="shared" si="0"/>
        <v>AGXIA2FBLE</v>
      </c>
      <c r="AJ19" s="330" t="str">
        <f t="shared" si="0"/>
        <v>Informatika II.</v>
      </c>
      <c r="AK19" s="228"/>
      <c r="AL19" s="347"/>
      <c r="AM19" s="45"/>
      <c r="AN19" s="161" t="s">
        <v>140</v>
      </c>
      <c r="AO19" s="164" t="s">
        <v>118</v>
      </c>
    </row>
    <row r="20" spans="1:41" ht="18" customHeight="1">
      <c r="A20" s="153">
        <f>A19+1</f>
        <v>10</v>
      </c>
      <c r="B20" s="262" t="s">
        <v>233</v>
      </c>
      <c r="C20" s="7" t="s">
        <v>124</v>
      </c>
      <c r="D20" s="227">
        <f>SUM(F20:G20,J20:K20,N20:O20,R20:S20,V20:W20,Z20:AA20,AD20:AE20)</f>
        <v>20</v>
      </c>
      <c r="E20" s="228">
        <f>SUM(I20,M20,Q20,U20,Y20,AC20,AG20)</f>
        <v>4</v>
      </c>
      <c r="F20" s="150"/>
      <c r="G20" s="151"/>
      <c r="H20" s="151"/>
      <c r="I20" s="152"/>
      <c r="J20" s="150"/>
      <c r="K20" s="151"/>
      <c r="L20" s="151"/>
      <c r="M20" s="152"/>
      <c r="N20" s="150"/>
      <c r="O20" s="151"/>
      <c r="P20" s="151"/>
      <c r="Q20" s="152"/>
      <c r="R20" s="150">
        <v>10</v>
      </c>
      <c r="S20" s="151">
        <v>10</v>
      </c>
      <c r="T20" s="151" t="s">
        <v>13</v>
      </c>
      <c r="U20" s="152">
        <v>4</v>
      </c>
      <c r="V20" s="150"/>
      <c r="W20" s="151"/>
      <c r="X20" s="151"/>
      <c r="Y20" s="152"/>
      <c r="Z20" s="150"/>
      <c r="AA20" s="151"/>
      <c r="AB20" s="151"/>
      <c r="AC20" s="152"/>
      <c r="AD20" s="150"/>
      <c r="AE20" s="151"/>
      <c r="AF20" s="151"/>
      <c r="AG20" s="152"/>
      <c r="AH20" s="312">
        <f>A19</f>
        <v>9</v>
      </c>
      <c r="AI20" s="320" t="str">
        <f>B19</f>
        <v>AGXTI1FBLE</v>
      </c>
      <c r="AJ20" s="331" t="str">
        <f>C19</f>
        <v>Térinformatika I.</v>
      </c>
      <c r="AK20" s="228"/>
      <c r="AL20" s="347"/>
      <c r="AM20" s="45"/>
      <c r="AN20" s="161" t="s">
        <v>141</v>
      </c>
      <c r="AO20" s="163" t="s">
        <v>272</v>
      </c>
    </row>
    <row r="21" spans="1:42" s="23" customFormat="1" ht="15.75">
      <c r="A21" s="139"/>
      <c r="B21" s="419" t="s">
        <v>90</v>
      </c>
      <c r="C21" s="418"/>
      <c r="D21" s="225">
        <f>SUM(D22:D25)</f>
        <v>55</v>
      </c>
      <c r="E21" s="226">
        <f>SUM(E22:E25)</f>
        <v>12</v>
      </c>
      <c r="F21" s="142">
        <f>SUM(F22:F25)</f>
        <v>10</v>
      </c>
      <c r="G21" s="143">
        <f>SUM(G22:G25)</f>
        <v>0</v>
      </c>
      <c r="H21" s="143"/>
      <c r="I21" s="144">
        <f>SUM(I22:I25)</f>
        <v>2</v>
      </c>
      <c r="J21" s="140">
        <f>SUM(J22:J25)</f>
        <v>15</v>
      </c>
      <c r="K21" s="143">
        <f>SUM(K22:K25)</f>
        <v>0</v>
      </c>
      <c r="L21" s="143"/>
      <c r="M21" s="141">
        <f>SUM(M22:M25)</f>
        <v>3</v>
      </c>
      <c r="N21" s="142">
        <f>SUM(N22:N25)</f>
        <v>30</v>
      </c>
      <c r="O21" s="143">
        <f>SUM(O22:O25)</f>
        <v>0</v>
      </c>
      <c r="P21" s="143"/>
      <c r="Q21" s="144">
        <f>SUM(Q22:Q25)</f>
        <v>7</v>
      </c>
      <c r="R21" s="140">
        <f>SUM(R22:R25)</f>
        <v>0</v>
      </c>
      <c r="S21" s="143">
        <f>SUM(S22:S25)</f>
        <v>0</v>
      </c>
      <c r="T21" s="143"/>
      <c r="U21" s="141">
        <f>SUM(U22:U25)</f>
        <v>0</v>
      </c>
      <c r="V21" s="142">
        <f>SUM(V22:V25)</f>
        <v>0</v>
      </c>
      <c r="W21" s="143">
        <f>SUM(W22:W25)</f>
        <v>0</v>
      </c>
      <c r="X21" s="143"/>
      <c r="Y21" s="144">
        <f>SUM(Y22:Y25)</f>
        <v>0</v>
      </c>
      <c r="Z21" s="140">
        <f>SUM(Z22:Z25)</f>
        <v>0</v>
      </c>
      <c r="AA21" s="143">
        <f>SUM(AA22:AA25)</f>
        <v>0</v>
      </c>
      <c r="AB21" s="143"/>
      <c r="AC21" s="141">
        <f>SUM(AC22:AC25)</f>
        <v>0</v>
      </c>
      <c r="AD21" s="142">
        <f>SUM(AD22:AD25)</f>
        <v>0</v>
      </c>
      <c r="AE21" s="143">
        <f>SUM(AE22:AE25)</f>
        <v>0</v>
      </c>
      <c r="AF21" s="143"/>
      <c r="AG21" s="141">
        <f>SUM(AG22:AG25)</f>
        <v>0</v>
      </c>
      <c r="AH21" s="309"/>
      <c r="AI21" s="317"/>
      <c r="AJ21" s="332"/>
      <c r="AK21" s="145"/>
      <c r="AL21" s="317"/>
      <c r="AM21" s="273"/>
      <c r="AN21" s="436"/>
      <c r="AO21" s="418"/>
      <c r="AP21" s="24"/>
    </row>
    <row r="22" spans="1:41" ht="18" customHeight="1">
      <c r="A22" s="153">
        <f>A20+1</f>
        <v>11</v>
      </c>
      <c r="B22" s="33" t="s">
        <v>239</v>
      </c>
      <c r="C22" s="70" t="s">
        <v>49</v>
      </c>
      <c r="D22" s="227">
        <f>SUM(F22:G22,J22:K22,N22:O22,R22:S22,V22:W22,Z22:AA22,AD22:AE22)</f>
        <v>10</v>
      </c>
      <c r="E22" s="228">
        <f>SUM(I22,M22,Q22,U22,Y22,AC22,AG22)</f>
        <v>2</v>
      </c>
      <c r="F22" s="25">
        <v>10</v>
      </c>
      <c r="G22" s="27">
        <v>0</v>
      </c>
      <c r="H22" s="27" t="s">
        <v>13</v>
      </c>
      <c r="I22" s="12">
        <v>2</v>
      </c>
      <c r="J22" s="25"/>
      <c r="K22" s="27"/>
      <c r="L22" s="27"/>
      <c r="M22" s="12"/>
      <c r="N22" s="25"/>
      <c r="O22" s="27"/>
      <c r="P22" s="27"/>
      <c r="Q22" s="12"/>
      <c r="R22" s="25"/>
      <c r="S22" s="27"/>
      <c r="T22" s="27"/>
      <c r="U22" s="12"/>
      <c r="V22" s="25"/>
      <c r="W22" s="27"/>
      <c r="X22" s="27"/>
      <c r="Y22" s="12"/>
      <c r="Z22" s="25"/>
      <c r="AA22" s="27"/>
      <c r="AB22" s="27"/>
      <c r="AC22" s="12"/>
      <c r="AD22" s="25"/>
      <c r="AE22" s="27"/>
      <c r="AF22" s="27"/>
      <c r="AG22" s="12"/>
      <c r="AH22" s="310"/>
      <c r="AI22" s="318"/>
      <c r="AJ22" s="329"/>
      <c r="AK22" s="234"/>
      <c r="AL22" s="346"/>
      <c r="AM22" s="274"/>
      <c r="AN22" s="161" t="s">
        <v>142</v>
      </c>
      <c r="AO22" s="165" t="s">
        <v>127</v>
      </c>
    </row>
    <row r="23" spans="1:41" ht="18" customHeight="1">
      <c r="A23" s="153">
        <f>A22+1</f>
        <v>12</v>
      </c>
      <c r="B23" s="261" t="s">
        <v>203</v>
      </c>
      <c r="C23" s="7" t="s">
        <v>119</v>
      </c>
      <c r="D23" s="227">
        <f>SUM(F23:G23,J23:K23,N23:O23,R23:S23,V23:W23,Z23:AA23,AD23:AE23)</f>
        <v>15</v>
      </c>
      <c r="E23" s="228">
        <f>SUM(I23,M23,Q23,U23,Y23,AC23,AG23)</f>
        <v>3</v>
      </c>
      <c r="F23" s="2"/>
      <c r="G23" s="8"/>
      <c r="H23" s="8"/>
      <c r="I23" s="6"/>
      <c r="J23" s="2">
        <v>15</v>
      </c>
      <c r="K23" s="8">
        <v>0</v>
      </c>
      <c r="L23" s="8" t="s">
        <v>22</v>
      </c>
      <c r="M23" s="6">
        <v>3</v>
      </c>
      <c r="N23" s="2"/>
      <c r="O23" s="8"/>
      <c r="P23" s="8"/>
      <c r="Q23" s="6"/>
      <c r="R23" s="2"/>
      <c r="S23" s="8"/>
      <c r="T23" s="8"/>
      <c r="U23" s="6"/>
      <c r="V23" s="2"/>
      <c r="W23" s="8"/>
      <c r="X23" s="8"/>
      <c r="Y23" s="6"/>
      <c r="Z23" s="2"/>
      <c r="AA23" s="8"/>
      <c r="AB23" s="8"/>
      <c r="AC23" s="6"/>
      <c r="AD23" s="2"/>
      <c r="AE23" s="8"/>
      <c r="AF23" s="8"/>
      <c r="AG23" s="6"/>
      <c r="AH23" s="311">
        <f>A10</f>
        <v>1</v>
      </c>
      <c r="AI23" s="319" t="str">
        <f>B10</f>
        <v>AMXMA1FBLE</v>
      </c>
      <c r="AJ23" s="330" t="str">
        <f>C10</f>
        <v>Matematika I.</v>
      </c>
      <c r="AK23" s="228"/>
      <c r="AL23" s="347"/>
      <c r="AM23" s="45"/>
      <c r="AN23" s="166" t="s">
        <v>143</v>
      </c>
      <c r="AO23" s="163" t="s">
        <v>119</v>
      </c>
    </row>
    <row r="24" spans="1:41" ht="18" customHeight="1">
      <c r="A24" s="153">
        <f>A23+1</f>
        <v>13</v>
      </c>
      <c r="B24" s="261" t="s">
        <v>204</v>
      </c>
      <c r="C24" s="7" t="s">
        <v>120</v>
      </c>
      <c r="D24" s="227">
        <f>SUM(F24:G24,J24:K24,N24:O24,R24:S24,V24:W24,Z24:AA24,AD24:AE24)</f>
        <v>20</v>
      </c>
      <c r="E24" s="228">
        <f>SUM(I24,M24,Q24,U24,Y24,AC24,AG24)</f>
        <v>4</v>
      </c>
      <c r="F24" s="2"/>
      <c r="G24" s="8"/>
      <c r="H24" s="8"/>
      <c r="I24" s="6"/>
      <c r="J24" s="2"/>
      <c r="K24" s="8"/>
      <c r="L24" s="8"/>
      <c r="M24" s="6"/>
      <c r="N24" s="2">
        <v>20</v>
      </c>
      <c r="O24" s="8">
        <v>0</v>
      </c>
      <c r="P24" s="8" t="s">
        <v>13</v>
      </c>
      <c r="Q24" s="6">
        <v>4</v>
      </c>
      <c r="R24" s="2"/>
      <c r="S24" s="8"/>
      <c r="T24" s="8"/>
      <c r="U24" s="6"/>
      <c r="V24" s="2"/>
      <c r="W24" s="8"/>
      <c r="X24" s="8"/>
      <c r="Y24" s="6"/>
      <c r="Z24" s="2"/>
      <c r="AA24" s="8"/>
      <c r="AB24" s="8"/>
      <c r="AC24" s="6"/>
      <c r="AD24" s="2"/>
      <c r="AE24" s="8"/>
      <c r="AF24" s="8"/>
      <c r="AG24" s="6"/>
      <c r="AH24" s="311">
        <f>A23</f>
        <v>12</v>
      </c>
      <c r="AI24" s="319" t="str">
        <f>B23</f>
        <v>AGXMI1FBLE</v>
      </c>
      <c r="AJ24" s="330" t="str">
        <f>C23</f>
        <v>Mérnöki alapismeretek I.</v>
      </c>
      <c r="AK24" s="228"/>
      <c r="AL24" s="346"/>
      <c r="AM24" s="274"/>
      <c r="AN24" s="167" t="s">
        <v>144</v>
      </c>
      <c r="AO24" s="163" t="s">
        <v>120</v>
      </c>
    </row>
    <row r="25" spans="1:41" ht="18" customHeight="1">
      <c r="A25" s="153">
        <f>A24+1</f>
        <v>14</v>
      </c>
      <c r="B25" s="262" t="s">
        <v>205</v>
      </c>
      <c r="C25" s="70" t="s">
        <v>53</v>
      </c>
      <c r="D25" s="227">
        <f>SUM(F25:G25,J25:K25,N25:O25,R25:S25,V25:W25,Z25:AA25,AD25:AE25)</f>
        <v>10</v>
      </c>
      <c r="E25" s="228">
        <f>SUM(I25,M25,Q25,U25,Y25,AC25,AG25)</f>
        <v>3</v>
      </c>
      <c r="F25" s="2"/>
      <c r="G25" s="8"/>
      <c r="H25" s="8"/>
      <c r="I25" s="6"/>
      <c r="J25" s="2"/>
      <c r="K25" s="8"/>
      <c r="L25" s="8"/>
      <c r="M25" s="6"/>
      <c r="N25" s="2">
        <v>10</v>
      </c>
      <c r="O25" s="8">
        <v>0</v>
      </c>
      <c r="P25" s="8" t="s">
        <v>13</v>
      </c>
      <c r="Q25" s="6">
        <v>3</v>
      </c>
      <c r="R25" s="2"/>
      <c r="S25" s="8"/>
      <c r="T25" s="8"/>
      <c r="U25" s="6"/>
      <c r="V25" s="2"/>
      <c r="W25" s="8"/>
      <c r="X25" s="8"/>
      <c r="Y25" s="6"/>
      <c r="Z25" s="2"/>
      <c r="AA25" s="8"/>
      <c r="AB25" s="8"/>
      <c r="AC25" s="6"/>
      <c r="AD25" s="2"/>
      <c r="AE25" s="8"/>
      <c r="AF25" s="8"/>
      <c r="AG25" s="6"/>
      <c r="AH25" s="311">
        <f>A22</f>
        <v>11</v>
      </c>
      <c r="AI25" s="319" t="str">
        <f>B22</f>
        <v>AGEKT0FBLE</v>
      </c>
      <c r="AJ25" s="330" t="str">
        <f>C22</f>
        <v>Környezettan (E learning)</v>
      </c>
      <c r="AK25" s="228"/>
      <c r="AL25" s="347"/>
      <c r="AM25" s="45"/>
      <c r="AN25" s="168" t="s">
        <v>145</v>
      </c>
      <c r="AO25" s="165" t="s">
        <v>128</v>
      </c>
    </row>
    <row r="26" spans="1:42" s="23" customFormat="1" ht="15.75">
      <c r="A26" s="139"/>
      <c r="B26" s="417" t="s">
        <v>91</v>
      </c>
      <c r="C26" s="418"/>
      <c r="D26" s="225">
        <f>SUM(D27:D29)</f>
        <v>30</v>
      </c>
      <c r="E26" s="226">
        <f>SUM(E27:E29)</f>
        <v>7</v>
      </c>
      <c r="F26" s="142">
        <f>SUM(F27:F29)</f>
        <v>10</v>
      </c>
      <c r="G26" s="143">
        <f>SUM(G27:G29)</f>
        <v>0</v>
      </c>
      <c r="H26" s="143"/>
      <c r="I26" s="144">
        <f>SUM(I27:I29)</f>
        <v>2</v>
      </c>
      <c r="J26" s="140">
        <f>SUM(J27:J29)</f>
        <v>10</v>
      </c>
      <c r="K26" s="143">
        <f>SUM(K27:K29)</f>
        <v>0</v>
      </c>
      <c r="L26" s="143"/>
      <c r="M26" s="141">
        <f>SUM(M27:M29)</f>
        <v>2</v>
      </c>
      <c r="N26" s="142">
        <f>SUM(N27:N29)</f>
        <v>0</v>
      </c>
      <c r="O26" s="143">
        <f>SUM(O27:O29)</f>
        <v>0</v>
      </c>
      <c r="P26" s="143"/>
      <c r="Q26" s="144">
        <f>SUM(Q27:Q29)</f>
        <v>0</v>
      </c>
      <c r="R26" s="140">
        <f>SUM(R27:R29)</f>
        <v>0</v>
      </c>
      <c r="S26" s="143">
        <f>SUM(S27:S29)</f>
        <v>0</v>
      </c>
      <c r="T26" s="143"/>
      <c r="U26" s="141">
        <f>SUM(U27:U29)</f>
        <v>0</v>
      </c>
      <c r="V26" s="142">
        <f>SUM(V27:V29)</f>
        <v>10</v>
      </c>
      <c r="W26" s="143">
        <f>SUM(W27:W29)</f>
        <v>0</v>
      </c>
      <c r="X26" s="143"/>
      <c r="Y26" s="144">
        <f>SUM(Y27:Y29)</f>
        <v>3</v>
      </c>
      <c r="Z26" s="140">
        <f>SUM(Z27:Z29)</f>
        <v>0</v>
      </c>
      <c r="AA26" s="143">
        <f>SUM(AA27:AA29)</f>
        <v>0</v>
      </c>
      <c r="AB26" s="143"/>
      <c r="AC26" s="141">
        <f>SUM(AC27:AC29)</f>
        <v>0</v>
      </c>
      <c r="AD26" s="142">
        <f>SUM(AD27:AD29)</f>
        <v>0</v>
      </c>
      <c r="AE26" s="143">
        <f>SUM(AE27:AE29)</f>
        <v>0</v>
      </c>
      <c r="AF26" s="143"/>
      <c r="AG26" s="141">
        <f>SUM(AG27:AG29)</f>
        <v>0</v>
      </c>
      <c r="AH26" s="309"/>
      <c r="AI26" s="317"/>
      <c r="AJ26" s="332"/>
      <c r="AK26" s="145"/>
      <c r="AL26" s="317"/>
      <c r="AM26" s="273"/>
      <c r="AN26" s="436"/>
      <c r="AO26" s="418"/>
      <c r="AP26" s="24"/>
    </row>
    <row r="27" spans="1:41" ht="18" customHeight="1">
      <c r="A27" s="153">
        <f>A25+1</f>
        <v>15</v>
      </c>
      <c r="B27" s="292" t="s">
        <v>237</v>
      </c>
      <c r="C27" s="293" t="s">
        <v>51</v>
      </c>
      <c r="D27" s="227">
        <f>SUM(F27:G27,J27:K27,N27:O27,R27:S27,V27:W27,Z27:AA27,AD27:AE27)</f>
        <v>10</v>
      </c>
      <c r="E27" s="228">
        <f>SUM(I27,M27,Q27,U27,Y27,AC27,AG27)</f>
        <v>2</v>
      </c>
      <c r="F27" s="25">
        <v>10</v>
      </c>
      <c r="G27" s="27">
        <v>0</v>
      </c>
      <c r="H27" s="27" t="s">
        <v>22</v>
      </c>
      <c r="I27" s="12">
        <v>2</v>
      </c>
      <c r="J27" s="25"/>
      <c r="K27" s="27"/>
      <c r="L27" s="27"/>
      <c r="M27" s="12"/>
      <c r="N27" s="25"/>
      <c r="O27" s="27"/>
      <c r="P27" s="27"/>
      <c r="Q27" s="12"/>
      <c r="R27" s="25"/>
      <c r="S27" s="27"/>
      <c r="T27" s="27"/>
      <c r="U27" s="12"/>
      <c r="V27" s="25"/>
      <c r="W27" s="27"/>
      <c r="X27" s="27"/>
      <c r="Y27" s="12"/>
      <c r="Z27" s="25"/>
      <c r="AA27" s="27"/>
      <c r="AB27" s="27"/>
      <c r="AC27" s="12"/>
      <c r="AD27" s="25"/>
      <c r="AE27" s="27"/>
      <c r="AF27" s="27"/>
      <c r="AG27" s="12"/>
      <c r="AH27" s="313"/>
      <c r="AI27" s="321"/>
      <c r="AJ27" s="333"/>
      <c r="AK27" s="341"/>
      <c r="AL27" s="348"/>
      <c r="AM27" s="282"/>
      <c r="AN27" s="439" t="s">
        <v>146</v>
      </c>
      <c r="AO27" s="441" t="s">
        <v>129</v>
      </c>
    </row>
    <row r="28" spans="1:41" ht="18" customHeight="1">
      <c r="A28" s="153">
        <f>A27+1</f>
        <v>16</v>
      </c>
      <c r="B28" s="122" t="s">
        <v>238</v>
      </c>
      <c r="C28" s="70" t="s">
        <v>52</v>
      </c>
      <c r="D28" s="227">
        <f>SUM(F28:G28,J28:K28,N28:O28,R28:S28,V28:W28,Z28:AA28,AD28:AE28)</f>
        <v>10</v>
      </c>
      <c r="E28" s="228">
        <f>SUM(I28,M28,Q28,U28,Y28,AC28,AG28)</f>
        <v>2</v>
      </c>
      <c r="F28" s="2"/>
      <c r="G28" s="8"/>
      <c r="H28" s="8"/>
      <c r="I28" s="6"/>
      <c r="J28" s="2">
        <v>10</v>
      </c>
      <c r="K28" s="8">
        <v>0</v>
      </c>
      <c r="L28" s="8" t="s">
        <v>22</v>
      </c>
      <c r="M28" s="6">
        <v>2</v>
      </c>
      <c r="N28" s="2"/>
      <c r="O28" s="8"/>
      <c r="P28" s="8"/>
      <c r="Q28" s="6"/>
      <c r="R28" s="2"/>
      <c r="S28" s="8"/>
      <c r="T28" s="8"/>
      <c r="U28" s="6"/>
      <c r="V28" s="2"/>
      <c r="W28" s="8"/>
      <c r="X28" s="8"/>
      <c r="Y28" s="6"/>
      <c r="Z28" s="2"/>
      <c r="AA28" s="8"/>
      <c r="AB28" s="8"/>
      <c r="AC28" s="6"/>
      <c r="AD28" s="2"/>
      <c r="AE28" s="8"/>
      <c r="AF28" s="8"/>
      <c r="AG28" s="6"/>
      <c r="AH28" s="31"/>
      <c r="AI28" s="321"/>
      <c r="AJ28" s="334"/>
      <c r="AK28" s="342"/>
      <c r="AL28" s="348"/>
      <c r="AM28" s="282"/>
      <c r="AN28" s="440"/>
      <c r="AO28" s="442"/>
    </row>
    <row r="29" spans="1:41" ht="18" customHeight="1">
      <c r="A29" s="153">
        <f>A28+1</f>
        <v>17</v>
      </c>
      <c r="B29" s="262" t="s">
        <v>234</v>
      </c>
      <c r="C29" s="70" t="s">
        <v>279</v>
      </c>
      <c r="D29" s="227">
        <f>SUM(F29:G29,J29:K29,N29:O29,R29:S29,V29:W29,Z29:AA29,AD29:AE29)</f>
        <v>10</v>
      </c>
      <c r="E29" s="228">
        <f>SUM(I29,M29,Q29,U29,Y29,AC29,AG29)</f>
        <v>3</v>
      </c>
      <c r="F29" s="2"/>
      <c r="G29" s="8"/>
      <c r="H29" s="8"/>
      <c r="I29" s="6"/>
      <c r="J29" s="2"/>
      <c r="K29" s="8"/>
      <c r="L29" s="8"/>
      <c r="M29" s="6"/>
      <c r="N29" s="2"/>
      <c r="O29" s="8"/>
      <c r="P29" s="8"/>
      <c r="Q29" s="6"/>
      <c r="R29" s="2"/>
      <c r="S29" s="8"/>
      <c r="T29" s="8"/>
      <c r="U29" s="6"/>
      <c r="V29" s="2">
        <v>10</v>
      </c>
      <c r="W29" s="8">
        <v>0</v>
      </c>
      <c r="X29" s="8" t="s">
        <v>22</v>
      </c>
      <c r="Y29" s="6">
        <v>3</v>
      </c>
      <c r="Z29" s="2"/>
      <c r="AA29" s="8"/>
      <c r="AB29" s="8"/>
      <c r="AC29" s="6"/>
      <c r="AD29" s="2"/>
      <c r="AE29" s="8"/>
      <c r="AF29" s="8"/>
      <c r="AG29" s="6"/>
      <c r="AH29" s="31"/>
      <c r="AI29" s="322"/>
      <c r="AJ29" s="335"/>
      <c r="AK29" s="342"/>
      <c r="AL29" s="348"/>
      <c r="AM29" s="282"/>
      <c r="AN29" s="161" t="s">
        <v>147</v>
      </c>
      <c r="AO29" s="165" t="s">
        <v>130</v>
      </c>
    </row>
    <row r="30" spans="1:42" s="23" customFormat="1" ht="15.75">
      <c r="A30" s="139"/>
      <c r="B30" s="417" t="s">
        <v>92</v>
      </c>
      <c r="C30" s="418"/>
      <c r="D30" s="225">
        <f>SUM(D31:D32)</f>
        <v>25</v>
      </c>
      <c r="E30" s="226">
        <f>SUM(E31:E32)</f>
        <v>5</v>
      </c>
      <c r="F30" s="142">
        <f>SUM(F31:F32)</f>
        <v>0</v>
      </c>
      <c r="G30" s="143">
        <f>SUM(G31:G32)</f>
        <v>0</v>
      </c>
      <c r="H30" s="143"/>
      <c r="I30" s="144">
        <f>SUM(I31:I32)</f>
        <v>0</v>
      </c>
      <c r="J30" s="140">
        <f>SUM(J31:J32)</f>
        <v>0</v>
      </c>
      <c r="K30" s="143">
        <f>SUM(K31:K32)</f>
        <v>0</v>
      </c>
      <c r="L30" s="143"/>
      <c r="M30" s="141">
        <f>SUM(M31:M32)</f>
        <v>0</v>
      </c>
      <c r="N30" s="142">
        <f>SUM(N31:N32)</f>
        <v>10</v>
      </c>
      <c r="O30" s="143">
        <f>SUM(O31:O32)</f>
        <v>0</v>
      </c>
      <c r="P30" s="143"/>
      <c r="Q30" s="144">
        <f>SUM(Q31:Q32)</f>
        <v>2</v>
      </c>
      <c r="R30" s="140">
        <f>SUM(R31:R32)</f>
        <v>15</v>
      </c>
      <c r="S30" s="143">
        <f>SUM(S31:S32)</f>
        <v>0</v>
      </c>
      <c r="T30" s="143"/>
      <c r="U30" s="141">
        <f>SUM(U31:U32)</f>
        <v>3</v>
      </c>
      <c r="V30" s="142">
        <f>SUM(V31:V32)</f>
        <v>0</v>
      </c>
      <c r="W30" s="143">
        <f>SUM(W31:W32)</f>
        <v>0</v>
      </c>
      <c r="X30" s="143"/>
      <c r="Y30" s="144">
        <f>SUM(Y31:Y32)</f>
        <v>0</v>
      </c>
      <c r="Z30" s="140">
        <f>SUM(Z31:Z32)</f>
        <v>0</v>
      </c>
      <c r="AA30" s="143">
        <f>SUM(AA31:AA32)</f>
        <v>0</v>
      </c>
      <c r="AB30" s="143"/>
      <c r="AC30" s="141">
        <f>SUM(AC31:AC32)</f>
        <v>0</v>
      </c>
      <c r="AD30" s="142">
        <f>SUM(AD31:AD32)</f>
        <v>0</v>
      </c>
      <c r="AE30" s="143">
        <f>SUM(AE31:AE32)</f>
        <v>0</v>
      </c>
      <c r="AF30" s="143"/>
      <c r="AG30" s="141">
        <f>SUM(AG31:AG32)</f>
        <v>0</v>
      </c>
      <c r="AH30" s="309"/>
      <c r="AI30" s="317"/>
      <c r="AJ30" s="332"/>
      <c r="AK30" s="145"/>
      <c r="AL30" s="317"/>
      <c r="AM30" s="273"/>
      <c r="AN30" s="436"/>
      <c r="AO30" s="418"/>
      <c r="AP30" s="24"/>
    </row>
    <row r="31" spans="1:41" ht="18" customHeight="1">
      <c r="A31" s="153">
        <f>A29+1</f>
        <v>18</v>
      </c>
      <c r="B31" s="292" t="s">
        <v>206</v>
      </c>
      <c r="C31" s="293" t="s">
        <v>63</v>
      </c>
      <c r="D31" s="227">
        <f>SUM(F31:G31,J31:K31,N31:O31,R31:S31,V31:W31,Z31:AA31,AD31:AE31)</f>
        <v>10</v>
      </c>
      <c r="E31" s="228">
        <f>SUM(I31,M31,Q31,U31,Y31,AC31,AG31)</f>
        <v>2</v>
      </c>
      <c r="F31" s="25"/>
      <c r="G31" s="27"/>
      <c r="H31" s="27"/>
      <c r="I31" s="12"/>
      <c r="J31" s="25"/>
      <c r="K31" s="27"/>
      <c r="L31" s="27"/>
      <c r="M31" s="12"/>
      <c r="N31" s="25">
        <v>10</v>
      </c>
      <c r="O31" s="27">
        <v>0</v>
      </c>
      <c r="P31" s="27" t="s">
        <v>22</v>
      </c>
      <c r="Q31" s="12">
        <v>2</v>
      </c>
      <c r="R31" s="25"/>
      <c r="S31" s="27"/>
      <c r="T31" s="27"/>
      <c r="U31" s="12"/>
      <c r="V31" s="25"/>
      <c r="W31" s="27"/>
      <c r="X31" s="27"/>
      <c r="Y31" s="12"/>
      <c r="Z31" s="25"/>
      <c r="AA31" s="27"/>
      <c r="AB31" s="27"/>
      <c r="AC31" s="12"/>
      <c r="AD31" s="25"/>
      <c r="AE31" s="27"/>
      <c r="AF31" s="27"/>
      <c r="AG31" s="12"/>
      <c r="AH31" s="313"/>
      <c r="AI31" s="323"/>
      <c r="AJ31" s="336"/>
      <c r="AK31" s="343"/>
      <c r="AL31" s="321"/>
      <c r="AM31" s="283"/>
      <c r="AN31" s="161" t="s">
        <v>148</v>
      </c>
      <c r="AO31" s="165" t="s">
        <v>63</v>
      </c>
    </row>
    <row r="32" spans="1:41" ht="18" customHeight="1">
      <c r="A32" s="153">
        <f>A31+1</f>
        <v>19</v>
      </c>
      <c r="B32" s="262" t="s">
        <v>207</v>
      </c>
      <c r="C32" s="77" t="s">
        <v>258</v>
      </c>
      <c r="D32" s="227">
        <f>SUM(F32:G32,J32:K32,N32:O32,R32:S32,V32:W32,Z32:AA32,AD32:AE32)</f>
        <v>15</v>
      </c>
      <c r="E32" s="228">
        <f>SUM(I32,M32,Q32,U32,Y32,AC32,AG32)</f>
        <v>3</v>
      </c>
      <c r="F32" s="2"/>
      <c r="G32" s="8"/>
      <c r="H32" s="8"/>
      <c r="I32" s="6"/>
      <c r="J32" s="2"/>
      <c r="K32" s="8"/>
      <c r="L32" s="8"/>
      <c r="M32" s="6"/>
      <c r="N32" s="2"/>
      <c r="O32" s="8"/>
      <c r="P32" s="8"/>
      <c r="Q32" s="6"/>
      <c r="R32" s="2">
        <v>15</v>
      </c>
      <c r="S32" s="8">
        <v>0</v>
      </c>
      <c r="T32" s="8" t="s">
        <v>22</v>
      </c>
      <c r="U32" s="6">
        <v>3</v>
      </c>
      <c r="V32" s="2"/>
      <c r="W32" s="8"/>
      <c r="X32" s="8"/>
      <c r="Y32" s="6"/>
      <c r="Z32" s="2"/>
      <c r="AA32" s="8"/>
      <c r="AB32" s="8"/>
      <c r="AC32" s="6"/>
      <c r="AD32" s="2"/>
      <c r="AE32" s="8"/>
      <c r="AF32" s="8"/>
      <c r="AG32" s="6"/>
      <c r="AH32" s="314">
        <f>A31</f>
        <v>18</v>
      </c>
      <c r="AI32" s="324" t="str">
        <f>B31</f>
        <v>AGXJI0FBLE</v>
      </c>
      <c r="AJ32" s="334" t="str">
        <f>C31</f>
        <v>Állam- és jogtudományi ismeretek</v>
      </c>
      <c r="AK32" s="228"/>
      <c r="AL32" s="347"/>
      <c r="AM32" s="45"/>
      <c r="AN32" s="166" t="s">
        <v>149</v>
      </c>
      <c r="AO32" s="169" t="s">
        <v>258</v>
      </c>
    </row>
    <row r="33" spans="1:42" s="23" customFormat="1" ht="15.75">
      <c r="A33" s="139"/>
      <c r="B33" s="417" t="s">
        <v>93</v>
      </c>
      <c r="C33" s="418"/>
      <c r="D33" s="225">
        <f>SUM(D34:D35)</f>
        <v>20</v>
      </c>
      <c r="E33" s="226">
        <f>SUM(E34:E35)</f>
        <v>4</v>
      </c>
      <c r="F33" s="142">
        <f>SUM(F34:F35)</f>
        <v>0</v>
      </c>
      <c r="G33" s="143">
        <f>SUM(G34:G35)</f>
        <v>0</v>
      </c>
      <c r="H33" s="143"/>
      <c r="I33" s="144">
        <f>SUM(I34:I35)</f>
        <v>0</v>
      </c>
      <c r="J33" s="140">
        <f>SUM(J34:J35)</f>
        <v>0</v>
      </c>
      <c r="K33" s="143">
        <f>SUM(K34:K35)</f>
        <v>0</v>
      </c>
      <c r="L33" s="143"/>
      <c r="M33" s="141">
        <f>SUM(M34:M35)</f>
        <v>0</v>
      </c>
      <c r="N33" s="142">
        <f>SUM(N34:N35)</f>
        <v>10</v>
      </c>
      <c r="O33" s="143">
        <f>SUM(O34:O35)</f>
        <v>0</v>
      </c>
      <c r="P33" s="143"/>
      <c r="Q33" s="144">
        <f>SUM(Q34:Q35)</f>
        <v>2</v>
      </c>
      <c r="R33" s="140">
        <f>SUM(R34:R35)</f>
        <v>10</v>
      </c>
      <c r="S33" s="143">
        <f>SUM(S34:S35)</f>
        <v>0</v>
      </c>
      <c r="T33" s="143"/>
      <c r="U33" s="141">
        <f>SUM(U34:U35)</f>
        <v>2</v>
      </c>
      <c r="V33" s="142">
        <f>SUM(V34:V35)</f>
        <v>0</v>
      </c>
      <c r="W33" s="143">
        <f>SUM(W34:W35)</f>
        <v>0</v>
      </c>
      <c r="X33" s="143"/>
      <c r="Y33" s="144">
        <f>SUM(Y34:Y35)</f>
        <v>0</v>
      </c>
      <c r="Z33" s="140">
        <f>SUM(Z34:Z35)</f>
        <v>0</v>
      </c>
      <c r="AA33" s="143">
        <f>SUM(AA34:AA35)</f>
        <v>0</v>
      </c>
      <c r="AB33" s="143"/>
      <c r="AC33" s="141">
        <f>SUM(AC34:AC35)</f>
        <v>0</v>
      </c>
      <c r="AD33" s="142">
        <f>SUM(AD34:AD35)</f>
        <v>0</v>
      </c>
      <c r="AE33" s="143">
        <f>SUM(AE34:AE35)</f>
        <v>0</v>
      </c>
      <c r="AF33" s="143"/>
      <c r="AG33" s="141">
        <f>SUM(AG34:AG35)</f>
        <v>0</v>
      </c>
      <c r="AH33" s="309"/>
      <c r="AI33" s="317"/>
      <c r="AJ33" s="332"/>
      <c r="AK33" s="145"/>
      <c r="AL33" s="317"/>
      <c r="AM33" s="273"/>
      <c r="AN33" s="436"/>
      <c r="AO33" s="418"/>
      <c r="AP33" s="24"/>
    </row>
    <row r="34" spans="1:41" ht="17.25" customHeight="1">
      <c r="A34" s="154">
        <f>A32+1</f>
        <v>20</v>
      </c>
      <c r="B34" s="292" t="s">
        <v>208</v>
      </c>
      <c r="C34" s="293" t="s">
        <v>27</v>
      </c>
      <c r="D34" s="227">
        <f>SUM(F34:G34,J34:K34,N34:O34,R34:S34,V34:W34,Z34:AA34,AD34:AE34)</f>
        <v>10</v>
      </c>
      <c r="E34" s="228">
        <f>SUM(I34,M34,Q34,U34,Y34,AC34,AG34)</f>
        <v>2</v>
      </c>
      <c r="F34" s="25"/>
      <c r="G34" s="27"/>
      <c r="H34" s="27"/>
      <c r="I34" s="12"/>
      <c r="J34" s="25"/>
      <c r="K34" s="27"/>
      <c r="L34" s="27"/>
      <c r="M34" s="12"/>
      <c r="N34" s="25"/>
      <c r="O34" s="27"/>
      <c r="P34" s="27"/>
      <c r="Q34" s="12"/>
      <c r="R34" s="25">
        <v>10</v>
      </c>
      <c r="S34" s="27">
        <v>0</v>
      </c>
      <c r="T34" s="27" t="s">
        <v>22</v>
      </c>
      <c r="U34" s="12">
        <v>2</v>
      </c>
      <c r="V34" s="25"/>
      <c r="W34" s="27"/>
      <c r="X34" s="27"/>
      <c r="Y34" s="12"/>
      <c r="Z34" s="25"/>
      <c r="AA34" s="27"/>
      <c r="AB34" s="27"/>
      <c r="AC34" s="12"/>
      <c r="AD34" s="25"/>
      <c r="AE34" s="27"/>
      <c r="AF34" s="27"/>
      <c r="AG34" s="12"/>
      <c r="AH34" s="315"/>
      <c r="AI34" s="325"/>
      <c r="AJ34" s="337"/>
      <c r="AK34" s="344"/>
      <c r="AL34" s="349"/>
      <c r="AM34" s="284"/>
      <c r="AN34" s="161" t="s">
        <v>150</v>
      </c>
      <c r="AO34" s="165" t="s">
        <v>27</v>
      </c>
    </row>
    <row r="35" spans="1:41" ht="18" customHeight="1">
      <c r="A35" s="153">
        <f>A34+1</f>
        <v>21</v>
      </c>
      <c r="B35" s="262" t="s">
        <v>209</v>
      </c>
      <c r="C35" s="70" t="s">
        <v>28</v>
      </c>
      <c r="D35" s="227">
        <f>SUM(F35:G35,J35:K35,N35:O35,R35:S35,V35:W35,Z35:AA35,AD35:AE35)</f>
        <v>10</v>
      </c>
      <c r="E35" s="228">
        <f>SUM(I35,M35,Q35,U35,Y35,AC35,AG35)</f>
        <v>2</v>
      </c>
      <c r="F35" s="2"/>
      <c r="G35" s="8"/>
      <c r="H35" s="8"/>
      <c r="I35" s="6"/>
      <c r="J35" s="2"/>
      <c r="K35" s="8"/>
      <c r="L35" s="8"/>
      <c r="M35" s="6"/>
      <c r="N35" s="2">
        <v>10</v>
      </c>
      <c r="O35" s="8">
        <v>0</v>
      </c>
      <c r="P35" s="8" t="s">
        <v>22</v>
      </c>
      <c r="Q35" s="6">
        <v>2</v>
      </c>
      <c r="R35" s="2"/>
      <c r="S35" s="8"/>
      <c r="T35" s="8"/>
      <c r="U35" s="6"/>
      <c r="V35" s="2"/>
      <c r="W35" s="8"/>
      <c r="X35" s="8"/>
      <c r="Y35" s="6"/>
      <c r="Z35" s="2"/>
      <c r="AA35" s="8"/>
      <c r="AB35" s="8"/>
      <c r="AC35" s="6"/>
      <c r="AD35" s="2"/>
      <c r="AE35" s="8"/>
      <c r="AF35" s="8"/>
      <c r="AG35" s="6"/>
      <c r="AH35" s="314"/>
      <c r="AI35" s="326"/>
      <c r="AJ35" s="338"/>
      <c r="AK35" s="343"/>
      <c r="AL35" s="321"/>
      <c r="AM35" s="283"/>
      <c r="AN35" s="168" t="s">
        <v>151</v>
      </c>
      <c r="AO35" s="165" t="s">
        <v>28</v>
      </c>
    </row>
    <row r="36" spans="1:42" s="23" customFormat="1" ht="15.75">
      <c r="A36" s="139"/>
      <c r="B36" s="417" t="s">
        <v>94</v>
      </c>
      <c r="C36" s="418"/>
      <c r="D36" s="225">
        <f aca="true" t="shared" si="1" ref="D36:AG36">SUM(D37:D51)</f>
        <v>310</v>
      </c>
      <c r="E36" s="226">
        <f t="shared" si="1"/>
        <v>62</v>
      </c>
      <c r="F36" s="142">
        <f t="shared" si="1"/>
        <v>30</v>
      </c>
      <c r="G36" s="143">
        <f t="shared" si="1"/>
        <v>15</v>
      </c>
      <c r="H36" s="143">
        <f t="shared" si="1"/>
        <v>0</v>
      </c>
      <c r="I36" s="144">
        <f t="shared" si="1"/>
        <v>9</v>
      </c>
      <c r="J36" s="140">
        <f t="shared" si="1"/>
        <v>25</v>
      </c>
      <c r="K36" s="143">
        <f t="shared" si="1"/>
        <v>15</v>
      </c>
      <c r="L36" s="143">
        <f t="shared" si="1"/>
        <v>0</v>
      </c>
      <c r="M36" s="141">
        <f t="shared" si="1"/>
        <v>8</v>
      </c>
      <c r="N36" s="142">
        <f t="shared" si="1"/>
        <v>30</v>
      </c>
      <c r="O36" s="143">
        <f t="shared" si="1"/>
        <v>10</v>
      </c>
      <c r="P36" s="143">
        <f t="shared" si="1"/>
        <v>0</v>
      </c>
      <c r="Q36" s="144">
        <f t="shared" si="1"/>
        <v>8</v>
      </c>
      <c r="R36" s="140">
        <f t="shared" si="1"/>
        <v>50</v>
      </c>
      <c r="S36" s="143">
        <f t="shared" si="1"/>
        <v>40</v>
      </c>
      <c r="T36" s="143">
        <f t="shared" si="1"/>
        <v>0</v>
      </c>
      <c r="U36" s="141">
        <f t="shared" si="1"/>
        <v>18</v>
      </c>
      <c r="V36" s="142">
        <f t="shared" si="1"/>
        <v>55</v>
      </c>
      <c r="W36" s="143">
        <f t="shared" si="1"/>
        <v>40</v>
      </c>
      <c r="X36" s="143">
        <f t="shared" si="1"/>
        <v>0</v>
      </c>
      <c r="Y36" s="144">
        <f t="shared" si="1"/>
        <v>19</v>
      </c>
      <c r="Z36" s="140">
        <f t="shared" si="1"/>
        <v>0</v>
      </c>
      <c r="AA36" s="143">
        <f t="shared" si="1"/>
        <v>0</v>
      </c>
      <c r="AB36" s="143">
        <f t="shared" si="1"/>
        <v>0</v>
      </c>
      <c r="AC36" s="141">
        <f t="shared" si="1"/>
        <v>0</v>
      </c>
      <c r="AD36" s="142">
        <f t="shared" si="1"/>
        <v>0</v>
      </c>
      <c r="AE36" s="143">
        <f t="shared" si="1"/>
        <v>0</v>
      </c>
      <c r="AF36" s="143">
        <f t="shared" si="1"/>
        <v>0</v>
      </c>
      <c r="AG36" s="141">
        <f t="shared" si="1"/>
        <v>0</v>
      </c>
      <c r="AH36" s="309"/>
      <c r="AI36" s="317"/>
      <c r="AJ36" s="332"/>
      <c r="AK36" s="145"/>
      <c r="AL36" s="317"/>
      <c r="AM36" s="273"/>
      <c r="AN36" s="436"/>
      <c r="AO36" s="418"/>
      <c r="AP36" s="24"/>
    </row>
    <row r="37" spans="1:41" ht="18" customHeight="1">
      <c r="A37" s="153">
        <f>A35+1</f>
        <v>22</v>
      </c>
      <c r="B37" s="292" t="s">
        <v>210</v>
      </c>
      <c r="C37" s="68" t="s">
        <v>101</v>
      </c>
      <c r="D37" s="227">
        <f aca="true" t="shared" si="2" ref="D37:D51">SUM(F37:G37,J37:K37,N37:O37,R37:S37,V37:W37,Z37:AA37,AD37:AE37)</f>
        <v>30</v>
      </c>
      <c r="E37" s="228">
        <f aca="true" t="shared" si="3" ref="E37:E51">SUM(I37,M37,Q37,U37,Y37,AC37,AG37)</f>
        <v>6</v>
      </c>
      <c r="F37" s="25">
        <v>15</v>
      </c>
      <c r="G37" s="27">
        <v>15</v>
      </c>
      <c r="H37" s="27" t="s">
        <v>13</v>
      </c>
      <c r="I37" s="12">
        <v>6</v>
      </c>
      <c r="J37" s="25"/>
      <c r="K37" s="27"/>
      <c r="L37" s="27"/>
      <c r="M37" s="12"/>
      <c r="N37" s="25"/>
      <c r="O37" s="27"/>
      <c r="P37" s="27"/>
      <c r="Q37" s="12"/>
      <c r="R37" s="25"/>
      <c r="S37" s="27"/>
      <c r="T37" s="27"/>
      <c r="U37" s="12"/>
      <c r="V37" s="25"/>
      <c r="W37" s="27"/>
      <c r="X37" s="27"/>
      <c r="Y37" s="12"/>
      <c r="Z37" s="25"/>
      <c r="AA37" s="27"/>
      <c r="AB37" s="27"/>
      <c r="AC37" s="12"/>
      <c r="AD37" s="25"/>
      <c r="AE37" s="27"/>
      <c r="AF37" s="27"/>
      <c r="AG37" s="12"/>
      <c r="AH37" s="313"/>
      <c r="AI37" s="327"/>
      <c r="AJ37" s="335"/>
      <c r="AK37" s="345"/>
      <c r="AL37" s="350"/>
      <c r="AM37" s="274"/>
      <c r="AN37" s="170" t="s">
        <v>152</v>
      </c>
      <c r="AO37" s="171" t="s">
        <v>101</v>
      </c>
    </row>
    <row r="38" spans="1:41" ht="18" customHeight="1">
      <c r="A38" s="153">
        <f>A37+1</f>
        <v>23</v>
      </c>
      <c r="B38" s="122" t="s">
        <v>211</v>
      </c>
      <c r="C38" s="7" t="s">
        <v>102</v>
      </c>
      <c r="D38" s="227">
        <f t="shared" si="2"/>
        <v>25</v>
      </c>
      <c r="E38" s="228">
        <f t="shared" si="3"/>
        <v>5</v>
      </c>
      <c r="F38" s="2"/>
      <c r="G38" s="8"/>
      <c r="H38" s="8"/>
      <c r="I38" s="6"/>
      <c r="J38" s="2">
        <v>10</v>
      </c>
      <c r="K38" s="8">
        <v>15</v>
      </c>
      <c r="L38" s="8" t="s">
        <v>13</v>
      </c>
      <c r="M38" s="6">
        <v>5</v>
      </c>
      <c r="N38" s="2"/>
      <c r="O38" s="8"/>
      <c r="P38" s="8"/>
      <c r="Q38" s="6"/>
      <c r="R38" s="2"/>
      <c r="S38" s="8"/>
      <c r="T38" s="8"/>
      <c r="U38" s="6"/>
      <c r="V38" s="2"/>
      <c r="W38" s="8"/>
      <c r="X38" s="8"/>
      <c r="Y38" s="6"/>
      <c r="Z38" s="2"/>
      <c r="AA38" s="8"/>
      <c r="AB38" s="8"/>
      <c r="AC38" s="6"/>
      <c r="AD38" s="2"/>
      <c r="AE38" s="8"/>
      <c r="AF38" s="8"/>
      <c r="AG38" s="6"/>
      <c r="AH38" s="314">
        <f>A10</f>
        <v>1</v>
      </c>
      <c r="AI38" s="321" t="str">
        <f>B10</f>
        <v>AMXMA1FBLE</v>
      </c>
      <c r="AJ38" s="334" t="str">
        <f>C10</f>
        <v>Matematika I.</v>
      </c>
      <c r="AK38" s="75">
        <f>A37</f>
        <v>22</v>
      </c>
      <c r="AL38" s="321" t="str">
        <f>B37</f>
        <v>AGXGE1FBLE</v>
      </c>
      <c r="AM38" s="274" t="str">
        <f>C37</f>
        <v>Geodézia I.</v>
      </c>
      <c r="AN38" s="167" t="s">
        <v>153</v>
      </c>
      <c r="AO38" s="163" t="s">
        <v>102</v>
      </c>
    </row>
    <row r="39" spans="1:41" ht="18" customHeight="1">
      <c r="A39" s="153">
        <f aca="true" t="shared" si="4" ref="A39:A51">A38+1</f>
        <v>24</v>
      </c>
      <c r="B39" s="122" t="s">
        <v>212</v>
      </c>
      <c r="C39" s="7" t="s">
        <v>29</v>
      </c>
      <c r="D39" s="227">
        <f t="shared" si="2"/>
        <v>15</v>
      </c>
      <c r="E39" s="228">
        <f t="shared" si="3"/>
        <v>3</v>
      </c>
      <c r="F39" s="2">
        <v>15</v>
      </c>
      <c r="G39" s="8">
        <v>0</v>
      </c>
      <c r="H39" s="8" t="s">
        <v>22</v>
      </c>
      <c r="I39" s="6">
        <v>3</v>
      </c>
      <c r="J39" s="2"/>
      <c r="K39" s="8"/>
      <c r="L39" s="8"/>
      <c r="M39" s="6"/>
      <c r="N39" s="2"/>
      <c r="O39" s="8"/>
      <c r="P39" s="8"/>
      <c r="Q39" s="6"/>
      <c r="R39" s="2"/>
      <c r="S39" s="8"/>
      <c r="T39" s="8"/>
      <c r="U39" s="6"/>
      <c r="V39" s="2"/>
      <c r="W39" s="8"/>
      <c r="X39" s="8"/>
      <c r="Y39" s="6"/>
      <c r="Z39" s="2"/>
      <c r="AA39" s="8"/>
      <c r="AB39" s="8"/>
      <c r="AC39" s="6"/>
      <c r="AD39" s="2"/>
      <c r="AE39" s="8"/>
      <c r="AF39" s="8"/>
      <c r="AG39" s="6"/>
      <c r="AH39" s="314"/>
      <c r="AI39" s="321"/>
      <c r="AJ39" s="334"/>
      <c r="AK39" s="228"/>
      <c r="AL39" s="347"/>
      <c r="AM39" s="274"/>
      <c r="AN39" s="167" t="s">
        <v>154</v>
      </c>
      <c r="AO39" s="163" t="s">
        <v>29</v>
      </c>
    </row>
    <row r="40" spans="1:41" ht="18" customHeight="1">
      <c r="A40" s="153">
        <f t="shared" si="4"/>
        <v>25</v>
      </c>
      <c r="B40" s="122" t="s">
        <v>213</v>
      </c>
      <c r="C40" s="7" t="s">
        <v>30</v>
      </c>
      <c r="D40" s="227">
        <f t="shared" si="2"/>
        <v>15</v>
      </c>
      <c r="E40" s="228">
        <f t="shared" si="3"/>
        <v>3</v>
      </c>
      <c r="F40" s="2"/>
      <c r="G40" s="8"/>
      <c r="H40" s="8"/>
      <c r="I40" s="6"/>
      <c r="J40" s="2">
        <v>15</v>
      </c>
      <c r="K40" s="8">
        <v>0</v>
      </c>
      <c r="L40" s="8" t="s">
        <v>13</v>
      </c>
      <c r="M40" s="6">
        <v>3</v>
      </c>
      <c r="N40" s="2"/>
      <c r="O40" s="8"/>
      <c r="P40" s="8"/>
      <c r="Q40" s="6"/>
      <c r="R40" s="2"/>
      <c r="S40" s="8"/>
      <c r="T40" s="8"/>
      <c r="U40" s="6"/>
      <c r="V40" s="2"/>
      <c r="W40" s="8"/>
      <c r="X40" s="8"/>
      <c r="Y40" s="6"/>
      <c r="Z40" s="2"/>
      <c r="AA40" s="8"/>
      <c r="AB40" s="8"/>
      <c r="AC40" s="6"/>
      <c r="AD40" s="2"/>
      <c r="AE40" s="8"/>
      <c r="AF40" s="8"/>
      <c r="AG40" s="6"/>
      <c r="AH40" s="314">
        <f aca="true" t="shared" si="5" ref="AH40:AJ41">A37</f>
        <v>22</v>
      </c>
      <c r="AI40" s="321" t="str">
        <f t="shared" si="5"/>
        <v>AGXGE1FBLE</v>
      </c>
      <c r="AJ40" s="334" t="str">
        <f t="shared" si="5"/>
        <v>Geodézia I.</v>
      </c>
      <c r="AK40" s="228">
        <f>A12</f>
        <v>3</v>
      </c>
      <c r="AL40" s="346" t="str">
        <f>B12</f>
        <v>AGXGM1FBLE</v>
      </c>
      <c r="AM40" s="274" t="str">
        <f>C12</f>
        <v>Geometria I.</v>
      </c>
      <c r="AN40" s="167" t="s">
        <v>155</v>
      </c>
      <c r="AO40" s="163" t="s">
        <v>30</v>
      </c>
    </row>
    <row r="41" spans="1:41" ht="18" customHeight="1">
      <c r="A41" s="153">
        <f t="shared" si="4"/>
        <v>26</v>
      </c>
      <c r="B41" s="122" t="s">
        <v>214</v>
      </c>
      <c r="C41" s="7" t="s">
        <v>31</v>
      </c>
      <c r="D41" s="227">
        <f t="shared" si="2"/>
        <v>20</v>
      </c>
      <c r="E41" s="228">
        <f t="shared" si="3"/>
        <v>4</v>
      </c>
      <c r="F41" s="2"/>
      <c r="G41" s="8"/>
      <c r="H41" s="8"/>
      <c r="I41" s="6"/>
      <c r="J41" s="2"/>
      <c r="K41" s="8"/>
      <c r="L41" s="8"/>
      <c r="M41" s="6"/>
      <c r="N41" s="2">
        <v>20</v>
      </c>
      <c r="O41" s="8">
        <v>0</v>
      </c>
      <c r="P41" s="8" t="s">
        <v>13</v>
      </c>
      <c r="Q41" s="6">
        <v>4</v>
      </c>
      <c r="R41" s="2"/>
      <c r="S41" s="8"/>
      <c r="T41" s="8"/>
      <c r="U41" s="6"/>
      <c r="V41" s="2"/>
      <c r="W41" s="8"/>
      <c r="X41" s="8"/>
      <c r="Y41" s="6"/>
      <c r="Z41" s="2"/>
      <c r="AA41" s="8"/>
      <c r="AB41" s="8"/>
      <c r="AC41" s="6"/>
      <c r="AD41" s="2"/>
      <c r="AE41" s="8"/>
      <c r="AF41" s="8"/>
      <c r="AG41" s="6"/>
      <c r="AH41" s="314">
        <f t="shared" si="5"/>
        <v>23</v>
      </c>
      <c r="AI41" s="321" t="str">
        <f t="shared" si="5"/>
        <v>AGXGE2FBLE</v>
      </c>
      <c r="AJ41" s="334" t="str">
        <f t="shared" si="5"/>
        <v>Geodézia II.</v>
      </c>
      <c r="AK41" s="228">
        <f>A40</f>
        <v>25</v>
      </c>
      <c r="AL41" s="346" t="str">
        <f>B40</f>
        <v>AGXVE0FBLE</v>
      </c>
      <c r="AM41" s="274" t="str">
        <f>C40</f>
        <v>Vetülettan</v>
      </c>
      <c r="AN41" s="167" t="s">
        <v>156</v>
      </c>
      <c r="AO41" s="163" t="s">
        <v>31</v>
      </c>
    </row>
    <row r="42" spans="1:41" ht="18" customHeight="1">
      <c r="A42" s="153">
        <f t="shared" si="4"/>
        <v>27</v>
      </c>
      <c r="B42" s="122" t="s">
        <v>215</v>
      </c>
      <c r="C42" s="7" t="s">
        <v>103</v>
      </c>
      <c r="D42" s="227">
        <f t="shared" si="2"/>
        <v>20</v>
      </c>
      <c r="E42" s="228">
        <f t="shared" si="3"/>
        <v>4</v>
      </c>
      <c r="F42" s="2"/>
      <c r="G42" s="8"/>
      <c r="H42" s="8"/>
      <c r="I42" s="6"/>
      <c r="J42" s="2"/>
      <c r="K42" s="8"/>
      <c r="L42" s="8"/>
      <c r="M42" s="6"/>
      <c r="N42" s="2">
        <v>10</v>
      </c>
      <c r="O42" s="8">
        <v>10</v>
      </c>
      <c r="P42" s="8" t="s">
        <v>13</v>
      </c>
      <c r="Q42" s="6">
        <v>4</v>
      </c>
      <c r="R42" s="2"/>
      <c r="S42" s="8"/>
      <c r="T42" s="8"/>
      <c r="U42" s="6"/>
      <c r="V42" s="2"/>
      <c r="W42" s="8"/>
      <c r="X42" s="8"/>
      <c r="Y42" s="6"/>
      <c r="Z42" s="2"/>
      <c r="AA42" s="8"/>
      <c r="AB42" s="8"/>
      <c r="AC42" s="6"/>
      <c r="AD42" s="2"/>
      <c r="AE42" s="8"/>
      <c r="AF42" s="8"/>
      <c r="AG42" s="6"/>
      <c r="AH42" s="314">
        <f>A13</f>
        <v>4</v>
      </c>
      <c r="AI42" s="321" t="str">
        <f>B13</f>
        <v>AGXGM2FBLE</v>
      </c>
      <c r="AJ42" s="334" t="str">
        <f>C13</f>
        <v>Geometria II.</v>
      </c>
      <c r="AK42" s="228">
        <f>A14</f>
        <v>5</v>
      </c>
      <c r="AL42" s="346" t="str">
        <f>B14</f>
        <v>AMXFI0FBLE</v>
      </c>
      <c r="AM42" s="274" t="str">
        <f>C14</f>
        <v>Fizika</v>
      </c>
      <c r="AN42" s="161" t="s">
        <v>157</v>
      </c>
      <c r="AO42" s="163" t="s">
        <v>103</v>
      </c>
    </row>
    <row r="43" spans="1:41" ht="18" customHeight="1">
      <c r="A43" s="153">
        <f t="shared" si="4"/>
        <v>28</v>
      </c>
      <c r="B43" s="122" t="s">
        <v>216</v>
      </c>
      <c r="C43" s="7" t="s">
        <v>104</v>
      </c>
      <c r="D43" s="227">
        <f t="shared" si="2"/>
        <v>25</v>
      </c>
      <c r="E43" s="228">
        <f t="shared" si="3"/>
        <v>5</v>
      </c>
      <c r="F43" s="2"/>
      <c r="G43" s="8"/>
      <c r="H43" s="8"/>
      <c r="I43" s="6"/>
      <c r="J43" s="2"/>
      <c r="K43" s="8"/>
      <c r="L43" s="8"/>
      <c r="M43" s="6"/>
      <c r="N43" s="2"/>
      <c r="O43" s="8"/>
      <c r="P43" s="8"/>
      <c r="Q43" s="6"/>
      <c r="R43" s="2">
        <v>10</v>
      </c>
      <c r="S43" s="8">
        <v>15</v>
      </c>
      <c r="T43" s="8" t="s">
        <v>13</v>
      </c>
      <c r="U43" s="6">
        <v>5</v>
      </c>
      <c r="V43" s="2"/>
      <c r="W43" s="8"/>
      <c r="X43" s="8"/>
      <c r="Y43" s="6"/>
      <c r="Z43" s="2"/>
      <c r="AA43" s="8"/>
      <c r="AB43" s="8"/>
      <c r="AC43" s="6"/>
      <c r="AD43" s="2"/>
      <c r="AE43" s="8"/>
      <c r="AF43" s="8"/>
      <c r="AG43" s="6"/>
      <c r="AH43" s="314">
        <f>A42</f>
        <v>27</v>
      </c>
      <c r="AI43" s="321" t="str">
        <f>B42</f>
        <v>AGXFG1FBLE</v>
      </c>
      <c r="AJ43" s="334" t="str">
        <f>C42</f>
        <v>Fotogrammetria I.</v>
      </c>
      <c r="AK43" s="228"/>
      <c r="AL43" s="347"/>
      <c r="AM43" s="274"/>
      <c r="AN43" s="161" t="s">
        <v>158</v>
      </c>
      <c r="AO43" s="163" t="s">
        <v>104</v>
      </c>
    </row>
    <row r="44" spans="1:41" ht="19.5" customHeight="1">
      <c r="A44" s="153">
        <f t="shared" si="4"/>
        <v>29</v>
      </c>
      <c r="B44" s="122" t="s">
        <v>217</v>
      </c>
      <c r="C44" s="129" t="s">
        <v>105</v>
      </c>
      <c r="D44" s="227">
        <f t="shared" si="2"/>
        <v>20</v>
      </c>
      <c r="E44" s="228">
        <f t="shared" si="3"/>
        <v>4</v>
      </c>
      <c r="F44" s="2"/>
      <c r="G44" s="8"/>
      <c r="H44" s="8"/>
      <c r="I44" s="6"/>
      <c r="J44" s="2"/>
      <c r="K44" s="8"/>
      <c r="L44" s="8"/>
      <c r="M44" s="6"/>
      <c r="N44" s="2"/>
      <c r="O44" s="8"/>
      <c r="P44" s="8"/>
      <c r="Q44" s="6"/>
      <c r="R44" s="2"/>
      <c r="S44" s="8"/>
      <c r="T44" s="8"/>
      <c r="U44" s="6"/>
      <c r="V44" s="2">
        <v>20</v>
      </c>
      <c r="W44" s="8">
        <v>0</v>
      </c>
      <c r="X44" s="8" t="s">
        <v>13</v>
      </c>
      <c r="Y44" s="6">
        <v>4</v>
      </c>
      <c r="Z44" s="2"/>
      <c r="AA44" s="8"/>
      <c r="AB44" s="8"/>
      <c r="AC44" s="6"/>
      <c r="AD44" s="2"/>
      <c r="AE44" s="8"/>
      <c r="AF44" s="8"/>
      <c r="AG44" s="6"/>
      <c r="AH44" s="314">
        <f>A46</f>
        <v>31</v>
      </c>
      <c r="AI44" s="321" t="str">
        <f>B46</f>
        <v>AGXNT1FBLE</v>
      </c>
      <c r="AJ44" s="334" t="str">
        <f>C46</f>
        <v>Nagyméretarányú térképezés I.</v>
      </c>
      <c r="AK44" s="228"/>
      <c r="AL44" s="346"/>
      <c r="AM44" s="274"/>
      <c r="AN44" s="161" t="s">
        <v>159</v>
      </c>
      <c r="AO44" s="172" t="s">
        <v>105</v>
      </c>
    </row>
    <row r="45" spans="1:41" ht="18" customHeight="1">
      <c r="A45" s="153">
        <f t="shared" si="4"/>
        <v>30</v>
      </c>
      <c r="B45" s="122" t="s">
        <v>218</v>
      </c>
      <c r="C45" s="7" t="s">
        <v>32</v>
      </c>
      <c r="D45" s="227">
        <f t="shared" si="2"/>
        <v>20</v>
      </c>
      <c r="E45" s="228">
        <f t="shared" si="3"/>
        <v>4</v>
      </c>
      <c r="F45" s="2"/>
      <c r="G45" s="8"/>
      <c r="H45" s="8"/>
      <c r="I45" s="6"/>
      <c r="J45" s="2"/>
      <c r="K45" s="8"/>
      <c r="L45" s="8"/>
      <c r="M45" s="6"/>
      <c r="N45" s="2"/>
      <c r="O45" s="8"/>
      <c r="P45" s="8"/>
      <c r="Q45" s="6"/>
      <c r="R45" s="2">
        <v>20</v>
      </c>
      <c r="S45" s="8">
        <v>0</v>
      </c>
      <c r="T45" s="8" t="s">
        <v>13</v>
      </c>
      <c r="U45" s="6">
        <v>4</v>
      </c>
      <c r="V45" s="2"/>
      <c r="W45" s="8"/>
      <c r="X45" s="8"/>
      <c r="Y45" s="6"/>
      <c r="Z45" s="2"/>
      <c r="AA45" s="8"/>
      <c r="AB45" s="8"/>
      <c r="AC45" s="6"/>
      <c r="AD45" s="2"/>
      <c r="AE45" s="8"/>
      <c r="AF45" s="8"/>
      <c r="AG45" s="6"/>
      <c r="AH45" s="314">
        <f>A38</f>
        <v>23</v>
      </c>
      <c r="AI45" s="321" t="str">
        <f>B38</f>
        <v>AGXGE2FBLE</v>
      </c>
      <c r="AJ45" s="334" t="str">
        <f>C38</f>
        <v>Geodézia II.</v>
      </c>
      <c r="AK45" s="228"/>
      <c r="AL45" s="347"/>
      <c r="AM45" s="45"/>
      <c r="AN45" s="161" t="s">
        <v>160</v>
      </c>
      <c r="AO45" s="163" t="s">
        <v>32</v>
      </c>
    </row>
    <row r="46" spans="1:41" ht="18" customHeight="1">
      <c r="A46" s="153">
        <f t="shared" si="4"/>
        <v>31</v>
      </c>
      <c r="B46" s="122" t="s">
        <v>219</v>
      </c>
      <c r="C46" s="7" t="s">
        <v>106</v>
      </c>
      <c r="D46" s="227">
        <f t="shared" si="2"/>
        <v>20</v>
      </c>
      <c r="E46" s="228">
        <f t="shared" si="3"/>
        <v>4</v>
      </c>
      <c r="F46" s="2"/>
      <c r="G46" s="8"/>
      <c r="H46" s="8"/>
      <c r="I46" s="6"/>
      <c r="J46" s="2"/>
      <c r="K46" s="8"/>
      <c r="L46" s="8"/>
      <c r="M46" s="6"/>
      <c r="N46" s="2"/>
      <c r="O46" s="8"/>
      <c r="P46" s="8"/>
      <c r="Q46" s="6"/>
      <c r="R46" s="2">
        <v>10</v>
      </c>
      <c r="S46" s="8">
        <v>10</v>
      </c>
      <c r="T46" s="8" t="s">
        <v>13</v>
      </c>
      <c r="U46" s="6">
        <v>4</v>
      </c>
      <c r="V46" s="2"/>
      <c r="W46" s="8"/>
      <c r="X46" s="8"/>
      <c r="Y46" s="6"/>
      <c r="Z46" s="2"/>
      <c r="AA46" s="8"/>
      <c r="AB46" s="8"/>
      <c r="AC46" s="6"/>
      <c r="AD46" s="2"/>
      <c r="AE46" s="8"/>
      <c r="AF46" s="8"/>
      <c r="AG46" s="6"/>
      <c r="AH46" s="314">
        <f>A41</f>
        <v>26</v>
      </c>
      <c r="AI46" s="321" t="str">
        <f>B41</f>
        <v>AGXKS0FBLE</v>
      </c>
      <c r="AJ46" s="334" t="str">
        <f>C41</f>
        <v>Kiegyenlítő számítás</v>
      </c>
      <c r="AK46" s="228"/>
      <c r="AL46" s="346"/>
      <c r="AM46" s="274"/>
      <c r="AN46" s="161" t="s">
        <v>161</v>
      </c>
      <c r="AO46" s="163" t="s">
        <v>106</v>
      </c>
    </row>
    <row r="47" spans="1:41" ht="18" customHeight="1">
      <c r="A47" s="153">
        <f t="shared" si="4"/>
        <v>32</v>
      </c>
      <c r="B47" s="122" t="s">
        <v>220</v>
      </c>
      <c r="C47" s="7" t="s">
        <v>108</v>
      </c>
      <c r="D47" s="227">
        <f t="shared" si="2"/>
        <v>20</v>
      </c>
      <c r="E47" s="228">
        <f t="shared" si="3"/>
        <v>4</v>
      </c>
      <c r="F47" s="2"/>
      <c r="G47" s="8"/>
      <c r="H47" s="8"/>
      <c r="I47" s="6"/>
      <c r="J47" s="2"/>
      <c r="K47" s="8"/>
      <c r="L47" s="8"/>
      <c r="M47" s="6"/>
      <c r="N47" s="2"/>
      <c r="O47" s="8"/>
      <c r="P47" s="8"/>
      <c r="Q47" s="6"/>
      <c r="R47" s="2"/>
      <c r="S47" s="8"/>
      <c r="T47" s="8"/>
      <c r="U47" s="6"/>
      <c r="V47" s="2">
        <v>10</v>
      </c>
      <c r="W47" s="8">
        <v>10</v>
      </c>
      <c r="X47" s="8" t="s">
        <v>13</v>
      </c>
      <c r="Y47" s="6">
        <v>4</v>
      </c>
      <c r="Z47" s="2"/>
      <c r="AA47" s="8"/>
      <c r="AB47" s="8"/>
      <c r="AC47" s="6"/>
      <c r="AD47" s="2"/>
      <c r="AE47" s="8"/>
      <c r="AF47" s="8"/>
      <c r="AG47" s="6"/>
      <c r="AH47" s="314">
        <f>A51</f>
        <v>36</v>
      </c>
      <c r="AI47" s="321" t="str">
        <f>B51</f>
        <v>AGXGH0FBLE</v>
      </c>
      <c r="AJ47" s="334" t="str">
        <f>C51</f>
        <v>Geodéziai hálózatok</v>
      </c>
      <c r="AK47" s="228"/>
      <c r="AL47" s="347"/>
      <c r="AM47" s="45"/>
      <c r="AN47" s="161" t="s">
        <v>162</v>
      </c>
      <c r="AO47" s="163" t="s">
        <v>108</v>
      </c>
    </row>
    <row r="48" spans="1:41" ht="19.5" customHeight="1">
      <c r="A48" s="153">
        <f t="shared" si="4"/>
        <v>33</v>
      </c>
      <c r="B48" s="122" t="s">
        <v>278</v>
      </c>
      <c r="C48" s="107" t="s">
        <v>277</v>
      </c>
      <c r="D48" s="227">
        <f t="shared" si="2"/>
        <v>15</v>
      </c>
      <c r="E48" s="228">
        <f t="shared" si="3"/>
        <v>3</v>
      </c>
      <c r="F48" s="2"/>
      <c r="G48" s="8"/>
      <c r="H48" s="8"/>
      <c r="I48" s="6"/>
      <c r="J48" s="2"/>
      <c r="K48" s="8"/>
      <c r="L48" s="8"/>
      <c r="M48" s="6"/>
      <c r="N48" s="2"/>
      <c r="O48" s="8"/>
      <c r="P48" s="8"/>
      <c r="Q48" s="6"/>
      <c r="R48" s="2"/>
      <c r="S48" s="8"/>
      <c r="T48" s="8"/>
      <c r="U48" s="6"/>
      <c r="V48" s="2">
        <v>5</v>
      </c>
      <c r="W48" s="8">
        <v>10</v>
      </c>
      <c r="X48" s="8" t="s">
        <v>22</v>
      </c>
      <c r="Y48" s="6">
        <v>3</v>
      </c>
      <c r="Z48" s="2"/>
      <c r="AA48" s="8"/>
      <c r="AB48" s="8"/>
      <c r="AC48" s="6"/>
      <c r="AD48" s="2"/>
      <c r="AE48" s="8"/>
      <c r="AF48" s="8"/>
      <c r="AG48" s="6"/>
      <c r="AH48" s="314">
        <f>A20</f>
        <v>10</v>
      </c>
      <c r="AI48" s="321" t="str">
        <f>B20</f>
        <v>AGETI2FBLE</v>
      </c>
      <c r="AJ48" s="334" t="str">
        <f>C20</f>
        <v>Térinformatika II. (E learning)</v>
      </c>
      <c r="AK48" s="228"/>
      <c r="AL48" s="346"/>
      <c r="AM48" s="274"/>
      <c r="AN48" s="161" t="s">
        <v>163</v>
      </c>
      <c r="AO48" s="172" t="s">
        <v>109</v>
      </c>
    </row>
    <row r="49" spans="1:41" ht="19.5" customHeight="1">
      <c r="A49" s="153">
        <f t="shared" si="4"/>
        <v>34</v>
      </c>
      <c r="B49" s="122" t="s">
        <v>222</v>
      </c>
      <c r="C49" s="107" t="s">
        <v>34</v>
      </c>
      <c r="D49" s="227">
        <f t="shared" si="2"/>
        <v>20</v>
      </c>
      <c r="E49" s="228">
        <f t="shared" si="3"/>
        <v>4</v>
      </c>
      <c r="F49" s="2"/>
      <c r="G49" s="8"/>
      <c r="H49" s="8"/>
      <c r="I49" s="6"/>
      <c r="J49" s="2"/>
      <c r="K49" s="8"/>
      <c r="L49" s="8"/>
      <c r="M49" s="6"/>
      <c r="N49" s="2"/>
      <c r="O49" s="8"/>
      <c r="P49" s="8"/>
      <c r="Q49" s="6"/>
      <c r="R49" s="2"/>
      <c r="S49" s="8"/>
      <c r="T49" s="8"/>
      <c r="U49" s="6"/>
      <c r="V49" s="2">
        <v>10</v>
      </c>
      <c r="W49" s="8">
        <v>10</v>
      </c>
      <c r="X49" s="8" t="s">
        <v>13</v>
      </c>
      <c r="Y49" s="6">
        <v>4</v>
      </c>
      <c r="Z49" s="2"/>
      <c r="AA49" s="8"/>
      <c r="AB49" s="8"/>
      <c r="AC49" s="6"/>
      <c r="AD49" s="2"/>
      <c r="AE49" s="8"/>
      <c r="AF49" s="8"/>
      <c r="AG49" s="6"/>
      <c r="AH49" s="314">
        <f>A42</f>
        <v>27</v>
      </c>
      <c r="AI49" s="321" t="str">
        <f>B42</f>
        <v>AGXFG1FBLE</v>
      </c>
      <c r="AJ49" s="334" t="str">
        <f>C42</f>
        <v>Fotogrammetria I.</v>
      </c>
      <c r="AK49" s="228"/>
      <c r="AL49" s="346"/>
      <c r="AM49" s="274"/>
      <c r="AN49" s="161" t="s">
        <v>164</v>
      </c>
      <c r="AO49" s="172" t="s">
        <v>34</v>
      </c>
    </row>
    <row r="50" spans="1:41" ht="19.5" customHeight="1">
      <c r="A50" s="153">
        <f t="shared" si="4"/>
        <v>35</v>
      </c>
      <c r="B50" s="122" t="s">
        <v>223</v>
      </c>
      <c r="C50" s="107" t="s">
        <v>35</v>
      </c>
      <c r="D50" s="227">
        <f t="shared" si="2"/>
        <v>20</v>
      </c>
      <c r="E50" s="228">
        <f t="shared" si="3"/>
        <v>4</v>
      </c>
      <c r="F50" s="2"/>
      <c r="G50" s="8"/>
      <c r="H50" s="8"/>
      <c r="I50" s="6"/>
      <c r="J50" s="2"/>
      <c r="K50" s="8"/>
      <c r="L50" s="8"/>
      <c r="M50" s="6"/>
      <c r="N50" s="2"/>
      <c r="O50" s="8"/>
      <c r="P50" s="8"/>
      <c r="Q50" s="6"/>
      <c r="R50" s="2"/>
      <c r="S50" s="8"/>
      <c r="T50" s="8"/>
      <c r="U50" s="6"/>
      <c r="V50" s="2">
        <v>10</v>
      </c>
      <c r="W50" s="8">
        <v>10</v>
      </c>
      <c r="X50" s="8" t="s">
        <v>13</v>
      </c>
      <c r="Y50" s="6">
        <v>4</v>
      </c>
      <c r="Z50" s="2"/>
      <c r="AA50" s="8"/>
      <c r="AB50" s="8"/>
      <c r="AC50" s="6"/>
      <c r="AD50" s="2"/>
      <c r="AE50" s="8"/>
      <c r="AF50" s="8"/>
      <c r="AG50" s="6"/>
      <c r="AH50" s="314">
        <f>A127</f>
        <v>66</v>
      </c>
      <c r="AI50" s="327" t="str">
        <f>B127</f>
        <v>AGGFT0FBLE</v>
      </c>
      <c r="AJ50" s="339" t="str">
        <f>C127</f>
        <v>Felmérés terepgyakorlat</v>
      </c>
      <c r="AK50" s="228"/>
      <c r="AL50" s="346"/>
      <c r="AM50" s="274"/>
      <c r="AN50" s="161" t="s">
        <v>165</v>
      </c>
      <c r="AO50" s="172" t="s">
        <v>35</v>
      </c>
    </row>
    <row r="51" spans="1:41" ht="17.25" customHeight="1" thickBot="1">
      <c r="A51" s="155">
        <f t="shared" si="4"/>
        <v>36</v>
      </c>
      <c r="B51" s="263" t="s">
        <v>224</v>
      </c>
      <c r="C51" s="78" t="s">
        <v>33</v>
      </c>
      <c r="D51" s="229">
        <f t="shared" si="2"/>
        <v>25</v>
      </c>
      <c r="E51" s="138">
        <f t="shared" si="3"/>
        <v>5</v>
      </c>
      <c r="F51" s="46"/>
      <c r="G51" s="47"/>
      <c r="H51" s="47"/>
      <c r="I51" s="48"/>
      <c r="J51" s="46"/>
      <c r="K51" s="47"/>
      <c r="L51" s="47"/>
      <c r="M51" s="48"/>
      <c r="N51" s="46"/>
      <c r="O51" s="47"/>
      <c r="P51" s="47"/>
      <c r="Q51" s="48"/>
      <c r="R51" s="46">
        <v>10</v>
      </c>
      <c r="S51" s="47">
        <v>15</v>
      </c>
      <c r="T51" s="47" t="s">
        <v>13</v>
      </c>
      <c r="U51" s="48">
        <v>5</v>
      </c>
      <c r="V51" s="46"/>
      <c r="W51" s="47"/>
      <c r="X51" s="47"/>
      <c r="Y51" s="48"/>
      <c r="Z51" s="46"/>
      <c r="AA51" s="47"/>
      <c r="AB51" s="47"/>
      <c r="AC51" s="48"/>
      <c r="AD51" s="46"/>
      <c r="AE51" s="47"/>
      <c r="AF51" s="47"/>
      <c r="AG51" s="48"/>
      <c r="AH51" s="316">
        <f>A41</f>
        <v>26</v>
      </c>
      <c r="AI51" s="328" t="str">
        <f>B41</f>
        <v>AGXKS0FBLE</v>
      </c>
      <c r="AJ51" s="340" t="str">
        <f>C41</f>
        <v>Kiegyenlítő számítás</v>
      </c>
      <c r="AK51" s="235"/>
      <c r="AL51" s="351"/>
      <c r="AM51" s="285"/>
      <c r="AN51" s="173" t="s">
        <v>166</v>
      </c>
      <c r="AO51" s="174" t="s">
        <v>33</v>
      </c>
    </row>
    <row r="52" spans="3:41" ht="18" customHeight="1">
      <c r="C52" s="79"/>
      <c r="E52" s="14"/>
      <c r="I52" s="14"/>
      <c r="M52" s="14"/>
      <c r="Q52" s="14"/>
      <c r="U52" s="14"/>
      <c r="Y52" s="14"/>
      <c r="AC52" s="14"/>
      <c r="AG52" s="14"/>
      <c r="AH52" s="14"/>
      <c r="AI52" s="270"/>
      <c r="AJ52" s="270"/>
      <c r="AO52" s="175"/>
    </row>
    <row r="53" spans="1:42" ht="20.25" customHeight="1">
      <c r="A53" s="10"/>
      <c r="B53" s="10"/>
      <c r="C53" s="10"/>
      <c r="AH53" s="10"/>
      <c r="AK53" s="10"/>
      <c r="AN53" s="37"/>
      <c r="AO53" s="37"/>
      <c r="AP53" s="10"/>
    </row>
    <row r="54" spans="2:41" ht="15.75">
      <c r="B54" s="10"/>
      <c r="C54" s="21"/>
      <c r="E54" s="230"/>
      <c r="I54" s="14"/>
      <c r="U54" s="14"/>
      <c r="Y54" s="14"/>
      <c r="AC54" s="14"/>
      <c r="AN54" s="37"/>
      <c r="AO54" s="135"/>
    </row>
    <row r="55" spans="1:41" ht="21.75" customHeight="1" thickBot="1">
      <c r="A55" s="10"/>
      <c r="B55" s="37"/>
      <c r="C55" s="50" t="s">
        <v>69</v>
      </c>
      <c r="D55" s="133"/>
      <c r="E55" s="133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271"/>
      <c r="AJ55" s="271"/>
      <c r="AK55" s="37"/>
      <c r="AN55" s="37"/>
      <c r="AO55" s="176"/>
    </row>
    <row r="56" spans="1:41" ht="15.75">
      <c r="A56" s="51"/>
      <c r="B56" s="420" t="s">
        <v>17</v>
      </c>
      <c r="C56" s="425" t="s">
        <v>2</v>
      </c>
      <c r="D56" s="221" t="s">
        <v>0</v>
      </c>
      <c r="E56" s="222" t="s">
        <v>20</v>
      </c>
      <c r="F56" s="422" t="s">
        <v>1</v>
      </c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52"/>
      <c r="AE56" s="52"/>
      <c r="AF56" s="53"/>
      <c r="AG56" s="54"/>
      <c r="AH56" s="406" t="s">
        <v>19</v>
      </c>
      <c r="AI56" s="412"/>
      <c r="AJ56" s="412"/>
      <c r="AK56" s="412"/>
      <c r="AL56" s="412"/>
      <c r="AM56" s="413"/>
      <c r="AN56" s="431" t="s">
        <v>125</v>
      </c>
      <c r="AO56" s="432"/>
    </row>
    <row r="57" spans="1:41" ht="16.5" thickBot="1">
      <c r="A57" s="80"/>
      <c r="B57" s="421"/>
      <c r="C57" s="427"/>
      <c r="D57" s="223" t="s">
        <v>3</v>
      </c>
      <c r="E57" s="223"/>
      <c r="F57" s="55"/>
      <c r="G57" s="56" t="s">
        <v>4</v>
      </c>
      <c r="H57" s="56"/>
      <c r="I57" s="57"/>
      <c r="J57" s="56"/>
      <c r="K57" s="56" t="s">
        <v>5</v>
      </c>
      <c r="L57" s="56"/>
      <c r="M57" s="57"/>
      <c r="N57" s="56"/>
      <c r="O57" s="58" t="s">
        <v>6</v>
      </c>
      <c r="P57" s="56"/>
      <c r="Q57" s="57"/>
      <c r="R57" s="56"/>
      <c r="S57" s="58" t="s">
        <v>7</v>
      </c>
      <c r="T57" s="56"/>
      <c r="U57" s="57"/>
      <c r="V57" s="56"/>
      <c r="W57" s="58" t="s">
        <v>8</v>
      </c>
      <c r="X57" s="56"/>
      <c r="Y57" s="57"/>
      <c r="Z57" s="55"/>
      <c r="AA57" s="56" t="s">
        <v>9</v>
      </c>
      <c r="AB57" s="56"/>
      <c r="AC57" s="59"/>
      <c r="AD57" s="55"/>
      <c r="AE57" s="56" t="s">
        <v>16</v>
      </c>
      <c r="AF57" s="56"/>
      <c r="AG57" s="57"/>
      <c r="AH57" s="414"/>
      <c r="AI57" s="415"/>
      <c r="AJ57" s="415"/>
      <c r="AK57" s="415"/>
      <c r="AL57" s="415"/>
      <c r="AM57" s="416"/>
      <c r="AN57" s="433"/>
      <c r="AO57" s="434"/>
    </row>
    <row r="58" spans="1:42" ht="15.75">
      <c r="A58" s="72"/>
      <c r="B58" s="61"/>
      <c r="C58" s="62"/>
      <c r="D58" s="224"/>
      <c r="F58" s="63" t="s">
        <v>78</v>
      </c>
      <c r="G58" s="64" t="s">
        <v>10</v>
      </c>
      <c r="H58" s="64" t="s">
        <v>11</v>
      </c>
      <c r="I58" s="65" t="s">
        <v>12</v>
      </c>
      <c r="J58" s="63" t="s">
        <v>78</v>
      </c>
      <c r="K58" s="64" t="s">
        <v>10</v>
      </c>
      <c r="L58" s="64" t="s">
        <v>11</v>
      </c>
      <c r="M58" s="65" t="s">
        <v>12</v>
      </c>
      <c r="N58" s="63" t="s">
        <v>78</v>
      </c>
      <c r="O58" s="64" t="s">
        <v>10</v>
      </c>
      <c r="P58" s="64" t="s">
        <v>11</v>
      </c>
      <c r="Q58" s="65" t="s">
        <v>12</v>
      </c>
      <c r="R58" s="63" t="s">
        <v>78</v>
      </c>
      <c r="S58" s="64" t="s">
        <v>10</v>
      </c>
      <c r="T58" s="64" t="s">
        <v>11</v>
      </c>
      <c r="U58" s="65" t="s">
        <v>12</v>
      </c>
      <c r="V58" s="63" t="s">
        <v>78</v>
      </c>
      <c r="W58" s="64" t="s">
        <v>10</v>
      </c>
      <c r="X58" s="64" t="s">
        <v>11</v>
      </c>
      <c r="Y58" s="65" t="s">
        <v>12</v>
      </c>
      <c r="Z58" s="63" t="s">
        <v>78</v>
      </c>
      <c r="AA58" s="64" t="s">
        <v>10</v>
      </c>
      <c r="AB58" s="64" t="s">
        <v>11</v>
      </c>
      <c r="AC58" s="65" t="s">
        <v>12</v>
      </c>
      <c r="AD58" s="66" t="s">
        <v>78</v>
      </c>
      <c r="AE58" s="15" t="s">
        <v>10</v>
      </c>
      <c r="AF58" s="15" t="s">
        <v>11</v>
      </c>
      <c r="AG58" s="67" t="s">
        <v>12</v>
      </c>
      <c r="AH58" s="294" t="s">
        <v>265</v>
      </c>
      <c r="AI58" s="352" t="s">
        <v>269</v>
      </c>
      <c r="AJ58" s="353" t="s">
        <v>267</v>
      </c>
      <c r="AK58" s="372" t="s">
        <v>265</v>
      </c>
      <c r="AL58" s="372" t="s">
        <v>270</v>
      </c>
      <c r="AM58" s="354" t="s">
        <v>268</v>
      </c>
      <c r="AN58" s="355"/>
      <c r="AO58" s="356"/>
      <c r="AP58" s="22"/>
    </row>
    <row r="59" spans="1:42" s="23" customFormat="1" ht="15.75">
      <c r="A59" s="139"/>
      <c r="B59" s="417" t="s">
        <v>95</v>
      </c>
      <c r="C59" s="418"/>
      <c r="D59" s="225">
        <f>SUM(D60:D65)</f>
        <v>110</v>
      </c>
      <c r="E59" s="226">
        <f>SUM(E60:E65)</f>
        <v>22</v>
      </c>
      <c r="F59" s="142">
        <f>SUM(F60:F65)</f>
        <v>0</v>
      </c>
      <c r="G59" s="143">
        <f>SUM(G60:G65)</f>
        <v>0</v>
      </c>
      <c r="H59" s="143"/>
      <c r="I59" s="144">
        <f>SUM(I60:I65)</f>
        <v>0</v>
      </c>
      <c r="J59" s="140">
        <f>SUM(J60:J65)</f>
        <v>0</v>
      </c>
      <c r="K59" s="143">
        <f>SUM(K60:K65)</f>
        <v>0</v>
      </c>
      <c r="L59" s="143"/>
      <c r="M59" s="141">
        <f>SUM(M60:M65)</f>
        <v>0</v>
      </c>
      <c r="N59" s="142">
        <f>SUM(N60:N65)</f>
        <v>0</v>
      </c>
      <c r="O59" s="143">
        <f>SUM(O60:O65)</f>
        <v>0</v>
      </c>
      <c r="P59" s="144"/>
      <c r="Q59" s="141">
        <f>SUM(Q60:Q65)</f>
        <v>0</v>
      </c>
      <c r="R59" s="142">
        <f>SUM(R60:R65)</f>
        <v>0</v>
      </c>
      <c r="S59" s="142">
        <f>SUM(S60:S65)</f>
        <v>0</v>
      </c>
      <c r="T59" s="143"/>
      <c r="U59" s="141">
        <f>SUM(U60:U65)</f>
        <v>0</v>
      </c>
      <c r="V59" s="142">
        <f>SUM(V60:V65)</f>
        <v>10</v>
      </c>
      <c r="W59" s="143">
        <f>SUM(W60:W65)</f>
        <v>15</v>
      </c>
      <c r="X59" s="143"/>
      <c r="Y59" s="144">
        <f>SUM(Y60:Y65)</f>
        <v>5</v>
      </c>
      <c r="Z59" s="140">
        <f>SUM(Z60:Z65)</f>
        <v>65</v>
      </c>
      <c r="AA59" s="143">
        <f>SUM(AA60:AA65)</f>
        <v>20</v>
      </c>
      <c r="AB59" s="143"/>
      <c r="AC59" s="141">
        <f>SUM(AC60:AC65)</f>
        <v>17</v>
      </c>
      <c r="AD59" s="142">
        <f>SUM(AD60:AD65)</f>
        <v>0</v>
      </c>
      <c r="AE59" s="143">
        <f>SUM(AE60:AE65)</f>
        <v>0</v>
      </c>
      <c r="AF59" s="143"/>
      <c r="AG59" s="141">
        <f>SUM(AG60:AG65)</f>
        <v>0</v>
      </c>
      <c r="AH59" s="309"/>
      <c r="AI59" s="317"/>
      <c r="AJ59" s="332"/>
      <c r="AK59" s="145"/>
      <c r="AL59" s="317"/>
      <c r="AM59" s="273"/>
      <c r="AN59" s="447"/>
      <c r="AO59" s="418"/>
      <c r="AP59" s="24"/>
    </row>
    <row r="60" spans="1:41" ht="18" customHeight="1">
      <c r="A60" s="153">
        <f>A51+1</f>
        <v>37</v>
      </c>
      <c r="B60" s="260" t="s">
        <v>225</v>
      </c>
      <c r="C60" s="73" t="s">
        <v>107</v>
      </c>
      <c r="D60" s="227">
        <f aca="true" t="shared" si="6" ref="D60:D65">SUM(F60:G60,J60:K60,N60:O60,R60:S60,V60:W60,Z60:AA60,AD60:AE60)</f>
        <v>25</v>
      </c>
      <c r="E60" s="228">
        <f aca="true" t="shared" si="7" ref="E60:E65">SUM(I60,M60,Q60,U60,Y60,AC60,AG60)</f>
        <v>5</v>
      </c>
      <c r="F60" s="25"/>
      <c r="G60" s="27"/>
      <c r="H60" s="27"/>
      <c r="I60" s="20"/>
      <c r="J60" s="25"/>
      <c r="K60" s="27"/>
      <c r="L60" s="27"/>
      <c r="M60" s="20"/>
      <c r="N60" s="25"/>
      <c r="O60" s="27"/>
      <c r="P60" s="27"/>
      <c r="Q60" s="20"/>
      <c r="R60" s="25"/>
      <c r="S60" s="27"/>
      <c r="T60" s="27"/>
      <c r="U60" s="20"/>
      <c r="V60" s="25">
        <v>10</v>
      </c>
      <c r="W60" s="27">
        <v>15</v>
      </c>
      <c r="X60" s="27" t="s">
        <v>13</v>
      </c>
      <c r="Y60" s="20">
        <v>5</v>
      </c>
      <c r="Z60" s="25"/>
      <c r="AA60" s="27"/>
      <c r="AB60" s="27"/>
      <c r="AC60" s="20"/>
      <c r="AD60" s="25"/>
      <c r="AE60" s="27"/>
      <c r="AF60" s="27"/>
      <c r="AG60" s="20"/>
      <c r="AH60" s="313">
        <f>A46</f>
        <v>31</v>
      </c>
      <c r="AI60" s="359" t="str">
        <f>B46</f>
        <v>AGXNT1FBLE</v>
      </c>
      <c r="AJ60" s="277" t="str">
        <f>C46</f>
        <v>Nagyméretarányú térképezés I.</v>
      </c>
      <c r="AK60" s="362"/>
      <c r="AL60" s="350"/>
      <c r="AM60" s="275"/>
      <c r="AN60" s="197" t="s">
        <v>167</v>
      </c>
      <c r="AO60" s="163" t="s">
        <v>107</v>
      </c>
    </row>
    <row r="61" spans="1:41" ht="18" customHeight="1">
      <c r="A61" s="153">
        <f>A60+1</f>
        <v>38</v>
      </c>
      <c r="B61" s="260" t="s">
        <v>226</v>
      </c>
      <c r="C61" s="107" t="s">
        <v>64</v>
      </c>
      <c r="D61" s="227">
        <f t="shared" si="6"/>
        <v>20</v>
      </c>
      <c r="E61" s="228">
        <f t="shared" si="7"/>
        <v>4</v>
      </c>
      <c r="F61" s="2"/>
      <c r="G61" s="8"/>
      <c r="H61" s="8"/>
      <c r="I61" s="6"/>
      <c r="J61" s="2"/>
      <c r="K61" s="8"/>
      <c r="L61" s="8"/>
      <c r="M61" s="6"/>
      <c r="N61" s="2"/>
      <c r="O61" s="8"/>
      <c r="P61" s="8"/>
      <c r="Q61" s="6"/>
      <c r="R61" s="2"/>
      <c r="S61" s="8"/>
      <c r="T61" s="8"/>
      <c r="U61" s="6"/>
      <c r="V61" s="2"/>
      <c r="W61" s="8"/>
      <c r="X61" s="8"/>
      <c r="Y61" s="6"/>
      <c r="Z61" s="2">
        <v>10</v>
      </c>
      <c r="AA61" s="8">
        <v>10</v>
      </c>
      <c r="AB61" s="8" t="s">
        <v>13</v>
      </c>
      <c r="AC61" s="6">
        <v>4</v>
      </c>
      <c r="AD61" s="2"/>
      <c r="AE61" s="8"/>
      <c r="AF61" s="8"/>
      <c r="AG61" s="6"/>
      <c r="AH61" s="314">
        <f>A20</f>
        <v>10</v>
      </c>
      <c r="AI61" s="321" t="str">
        <f>B20</f>
        <v>AGETI2FBLE</v>
      </c>
      <c r="AJ61" s="276" t="str">
        <f>C20</f>
        <v>Térinformatika II. (E learning)</v>
      </c>
      <c r="AK61" s="363"/>
      <c r="AL61" s="346"/>
      <c r="AM61" s="274"/>
      <c r="AN61" s="197" t="s">
        <v>168</v>
      </c>
      <c r="AO61" s="172" t="s">
        <v>64</v>
      </c>
    </row>
    <row r="62" spans="1:41" ht="19.5" customHeight="1">
      <c r="A62" s="153">
        <f>A61+1</f>
        <v>39</v>
      </c>
      <c r="B62" s="260" t="s">
        <v>227</v>
      </c>
      <c r="C62" s="107" t="s">
        <v>65</v>
      </c>
      <c r="D62" s="227">
        <f t="shared" si="6"/>
        <v>15</v>
      </c>
      <c r="E62" s="228">
        <f t="shared" si="7"/>
        <v>3</v>
      </c>
      <c r="F62" s="2"/>
      <c r="G62" s="8"/>
      <c r="H62" s="8"/>
      <c r="I62" s="6"/>
      <c r="J62" s="2"/>
      <c r="K62" s="8"/>
      <c r="L62" s="8"/>
      <c r="M62" s="6"/>
      <c r="N62" s="2"/>
      <c r="O62" s="8"/>
      <c r="P62" s="8"/>
      <c r="Q62" s="6"/>
      <c r="R62" s="2"/>
      <c r="S62" s="8"/>
      <c r="T62" s="8"/>
      <c r="U62" s="6"/>
      <c r="V62" s="2"/>
      <c r="W62" s="8"/>
      <c r="X62" s="8"/>
      <c r="Y62" s="6"/>
      <c r="Z62" s="2">
        <v>15</v>
      </c>
      <c r="AA62" s="8">
        <v>0</v>
      </c>
      <c r="AB62" s="8" t="s">
        <v>13</v>
      </c>
      <c r="AC62" s="6">
        <v>3</v>
      </c>
      <c r="AD62" s="2"/>
      <c r="AE62" s="8"/>
      <c r="AF62" s="8"/>
      <c r="AG62" s="6"/>
      <c r="AH62" s="315">
        <f>A20</f>
        <v>10</v>
      </c>
      <c r="AI62" s="360" t="str">
        <f>B20</f>
        <v>AGETI2FBLE</v>
      </c>
      <c r="AJ62" s="281" t="str">
        <f>C20</f>
        <v>Térinformatika II. (E learning)</v>
      </c>
      <c r="AK62" s="344"/>
      <c r="AL62" s="346"/>
      <c r="AM62" s="274"/>
      <c r="AN62" s="357" t="s">
        <v>169</v>
      </c>
      <c r="AO62" s="172" t="s">
        <v>65</v>
      </c>
    </row>
    <row r="63" spans="1:41" ht="19.5" customHeight="1">
      <c r="A63" s="153">
        <f>A62+1</f>
        <v>40</v>
      </c>
      <c r="B63" s="260" t="s">
        <v>228</v>
      </c>
      <c r="C63" s="108" t="s">
        <v>66</v>
      </c>
      <c r="D63" s="227">
        <f t="shared" si="6"/>
        <v>20</v>
      </c>
      <c r="E63" s="228">
        <f t="shared" si="7"/>
        <v>4</v>
      </c>
      <c r="F63" s="2"/>
      <c r="G63" s="8"/>
      <c r="H63" s="8"/>
      <c r="I63" s="6"/>
      <c r="J63" s="2"/>
      <c r="K63" s="8"/>
      <c r="L63" s="8"/>
      <c r="M63" s="6"/>
      <c r="N63" s="2"/>
      <c r="O63" s="8"/>
      <c r="P63" s="8"/>
      <c r="Q63" s="6"/>
      <c r="R63" s="2"/>
      <c r="S63" s="8"/>
      <c r="T63" s="8"/>
      <c r="U63" s="6"/>
      <c r="V63" s="2"/>
      <c r="W63" s="8"/>
      <c r="X63" s="8"/>
      <c r="Y63" s="6"/>
      <c r="Z63" s="2">
        <v>20</v>
      </c>
      <c r="AA63" s="8">
        <v>0</v>
      </c>
      <c r="AB63" s="8" t="s">
        <v>13</v>
      </c>
      <c r="AC63" s="6">
        <v>4</v>
      </c>
      <c r="AD63" s="2"/>
      <c r="AE63" s="8"/>
      <c r="AF63" s="8"/>
      <c r="AG63" s="6"/>
      <c r="AH63" s="315">
        <f>A51</f>
        <v>36</v>
      </c>
      <c r="AI63" s="360" t="str">
        <f>B51</f>
        <v>AGXGH0FBLE</v>
      </c>
      <c r="AJ63" s="281" t="str">
        <f>C51</f>
        <v>Geodéziai hálózatok</v>
      </c>
      <c r="AK63" s="344"/>
      <c r="AL63" s="349"/>
      <c r="AM63" s="284"/>
      <c r="AN63" s="197" t="s">
        <v>170</v>
      </c>
      <c r="AO63" s="179" t="s">
        <v>66</v>
      </c>
    </row>
    <row r="64" spans="1:41" ht="19.5" customHeight="1">
      <c r="A64" s="153">
        <f>A63+1</f>
        <v>41</v>
      </c>
      <c r="B64" s="260" t="s">
        <v>229</v>
      </c>
      <c r="C64" s="108" t="s">
        <v>110</v>
      </c>
      <c r="D64" s="227">
        <f t="shared" si="6"/>
        <v>20</v>
      </c>
      <c r="E64" s="228">
        <f t="shared" si="7"/>
        <v>4</v>
      </c>
      <c r="F64" s="2"/>
      <c r="G64" s="8"/>
      <c r="H64" s="8"/>
      <c r="I64" s="6"/>
      <c r="J64" s="2"/>
      <c r="K64" s="8"/>
      <c r="L64" s="8"/>
      <c r="M64" s="6"/>
      <c r="N64" s="2"/>
      <c r="O64" s="8"/>
      <c r="P64" s="8"/>
      <c r="Q64" s="6"/>
      <c r="R64" s="2"/>
      <c r="S64" s="8"/>
      <c r="T64" s="8"/>
      <c r="U64" s="6"/>
      <c r="V64" s="2"/>
      <c r="W64" s="8"/>
      <c r="X64" s="8"/>
      <c r="Y64" s="6"/>
      <c r="Z64" s="2">
        <v>10</v>
      </c>
      <c r="AA64" s="8">
        <v>10</v>
      </c>
      <c r="AB64" s="8" t="s">
        <v>13</v>
      </c>
      <c r="AC64" s="6">
        <v>4</v>
      </c>
      <c r="AD64" s="2"/>
      <c r="AE64" s="8"/>
      <c r="AF64" s="8"/>
      <c r="AG64" s="6"/>
      <c r="AH64" s="315">
        <f>A47</f>
        <v>32</v>
      </c>
      <c r="AI64" s="360" t="str">
        <f>B47</f>
        <v>AGXMG1FBLE</v>
      </c>
      <c r="AJ64" s="281" t="str">
        <f>C47</f>
        <v>Mérnökgeodézia I.</v>
      </c>
      <c r="AK64" s="344"/>
      <c r="AL64" s="349"/>
      <c r="AM64" s="284"/>
      <c r="AN64" s="197" t="s">
        <v>171</v>
      </c>
      <c r="AO64" s="179" t="s">
        <v>110</v>
      </c>
    </row>
    <row r="65" spans="1:41" ht="19.5" customHeight="1">
      <c r="A65" s="153">
        <f>A64+1</f>
        <v>42</v>
      </c>
      <c r="B65" s="260" t="s">
        <v>263</v>
      </c>
      <c r="C65" s="108" t="s">
        <v>54</v>
      </c>
      <c r="D65" s="227">
        <f t="shared" si="6"/>
        <v>10</v>
      </c>
      <c r="E65" s="228">
        <f t="shared" si="7"/>
        <v>2</v>
      </c>
      <c r="F65" s="150"/>
      <c r="G65" s="151"/>
      <c r="H65" s="151"/>
      <c r="I65" s="152"/>
      <c r="J65" s="150"/>
      <c r="K65" s="151"/>
      <c r="L65" s="151"/>
      <c r="M65" s="152"/>
      <c r="N65" s="150"/>
      <c r="O65" s="151"/>
      <c r="P65" s="151"/>
      <c r="Q65" s="152"/>
      <c r="R65" s="150"/>
      <c r="S65" s="151"/>
      <c r="T65" s="151"/>
      <c r="U65" s="152"/>
      <c r="V65" s="150"/>
      <c r="W65" s="151"/>
      <c r="X65" s="151"/>
      <c r="Y65" s="152"/>
      <c r="Z65" s="150">
        <v>10</v>
      </c>
      <c r="AA65" s="151">
        <v>0</v>
      </c>
      <c r="AB65" s="151" t="s">
        <v>22</v>
      </c>
      <c r="AC65" s="152">
        <v>2</v>
      </c>
      <c r="AD65" s="150"/>
      <c r="AE65" s="151"/>
      <c r="AF65" s="151"/>
      <c r="AG65" s="152"/>
      <c r="AH65" s="315">
        <f>A32</f>
        <v>19</v>
      </c>
      <c r="AI65" s="360" t="str">
        <f>B32</f>
        <v>AGXIN0FBLE</v>
      </c>
      <c r="AJ65" s="281" t="str">
        <f>C32</f>
        <v>Ingatlan-nyilvántartás</v>
      </c>
      <c r="AK65" s="344"/>
      <c r="AL65" s="349"/>
      <c r="AM65" s="284"/>
      <c r="AN65" s="197" t="s">
        <v>172</v>
      </c>
      <c r="AO65" s="179" t="s">
        <v>131</v>
      </c>
    </row>
    <row r="66" spans="1:42" s="23" customFormat="1" ht="16.5" thickBot="1">
      <c r="A66" s="139"/>
      <c r="B66" s="417" t="s">
        <v>99</v>
      </c>
      <c r="C66" s="418"/>
      <c r="D66" s="225">
        <f>SUM(D67:D71)</f>
        <v>50</v>
      </c>
      <c r="E66" s="226">
        <f>SUM(E67:E71)</f>
        <v>10</v>
      </c>
      <c r="F66" s="142">
        <f>SUM(F67:F71)</f>
        <v>0</v>
      </c>
      <c r="G66" s="143">
        <f>SUM(G67:G71)</f>
        <v>0</v>
      </c>
      <c r="H66" s="143"/>
      <c r="I66" s="144">
        <f>SUM(I67:I71)</f>
        <v>0</v>
      </c>
      <c r="J66" s="140">
        <f>SUM(J67:J71)</f>
        <v>0</v>
      </c>
      <c r="K66" s="143">
        <f>SUM(K67:K71)</f>
        <v>0</v>
      </c>
      <c r="L66" s="143"/>
      <c r="M66" s="141">
        <f>SUM(M67:M71)</f>
        <v>0</v>
      </c>
      <c r="N66" s="142">
        <f>SUM(N67:N71)</f>
        <v>20</v>
      </c>
      <c r="O66" s="143">
        <f>SUM(O67:O71)</f>
        <v>0</v>
      </c>
      <c r="P66" s="143"/>
      <c r="Q66" s="144">
        <f>SUM(Q67:Q71)</f>
        <v>4</v>
      </c>
      <c r="R66" s="140">
        <f>SUM(R67:R71)</f>
        <v>0</v>
      </c>
      <c r="S66" s="143">
        <f>SUM(S67:S71)</f>
        <v>0</v>
      </c>
      <c r="T66" s="143"/>
      <c r="U66" s="141">
        <f>SUM(U67:U71)</f>
        <v>0</v>
      </c>
      <c r="V66" s="142">
        <f>SUM(V67:V71)</f>
        <v>0</v>
      </c>
      <c r="W66" s="143">
        <f>SUM(W67:W71)</f>
        <v>0</v>
      </c>
      <c r="X66" s="143"/>
      <c r="Y66" s="144">
        <f>SUM(Y67:Y71)</f>
        <v>0</v>
      </c>
      <c r="Z66" s="140">
        <f>SUM(Z67:Z71)</f>
        <v>30</v>
      </c>
      <c r="AA66" s="143">
        <f>SUM(AA67:AA71)</f>
        <v>0</v>
      </c>
      <c r="AB66" s="143"/>
      <c r="AC66" s="141">
        <f>SUM(AC67:AC71)</f>
        <v>6</v>
      </c>
      <c r="AD66" s="142">
        <f>SUM(AD67:AD71)</f>
        <v>0</v>
      </c>
      <c r="AE66" s="143">
        <f>SUM(AE67:AE71)</f>
        <v>0</v>
      </c>
      <c r="AF66" s="143"/>
      <c r="AG66" s="141">
        <f>SUM(AG67:AG71)</f>
        <v>0</v>
      </c>
      <c r="AH66" s="309"/>
      <c r="AI66" s="317"/>
      <c r="AJ66" s="266"/>
      <c r="AK66" s="145"/>
      <c r="AL66" s="317"/>
      <c r="AM66" s="273"/>
      <c r="AN66" s="448"/>
      <c r="AO66" s="449"/>
      <c r="AP66" s="24"/>
    </row>
    <row r="67" spans="1:41" ht="19.5" customHeight="1">
      <c r="A67" s="153">
        <f>A65+1</f>
        <v>43</v>
      </c>
      <c r="B67" s="392" t="s">
        <v>247</v>
      </c>
      <c r="C67" s="109" t="s">
        <v>45</v>
      </c>
      <c r="D67" s="227">
        <f aca="true" t="shared" si="8" ref="D67:D74">SUM(F67:G67,J67:K67,N67:O67,R67:S67,V67:W67,Z67:AA67,AD67:AE67)</f>
        <v>10</v>
      </c>
      <c r="E67" s="228">
        <f aca="true" t="shared" si="9" ref="E67:E74">SUM(I67,M67,Q67,U67,Y67,AC67,AG67)</f>
        <v>2</v>
      </c>
      <c r="F67" s="25"/>
      <c r="G67" s="27"/>
      <c r="H67" s="27"/>
      <c r="I67" s="156"/>
      <c r="J67" s="25"/>
      <c r="K67" s="27"/>
      <c r="L67" s="27"/>
      <c r="M67" s="156"/>
      <c r="N67" s="25">
        <v>10</v>
      </c>
      <c r="O67" s="27">
        <v>0</v>
      </c>
      <c r="P67" s="27" t="s">
        <v>22</v>
      </c>
      <c r="Q67" s="156">
        <v>2</v>
      </c>
      <c r="R67" s="25"/>
      <c r="S67" s="27"/>
      <c r="T67" s="27"/>
      <c r="U67" s="156"/>
      <c r="V67" s="25"/>
      <c r="W67" s="27"/>
      <c r="X67" s="27"/>
      <c r="Y67" s="156"/>
      <c r="Z67" s="25"/>
      <c r="AA67" s="27"/>
      <c r="AB67" s="27"/>
      <c r="AC67" s="156"/>
      <c r="AD67" s="25"/>
      <c r="AE67" s="27"/>
      <c r="AF67" s="27"/>
      <c r="AG67" s="156"/>
      <c r="AH67" s="314">
        <v>8</v>
      </c>
      <c r="AI67" s="397" t="s">
        <v>201</v>
      </c>
      <c r="AJ67" s="398" t="s">
        <v>50</v>
      </c>
      <c r="AK67" s="363"/>
      <c r="AL67" s="346"/>
      <c r="AM67" s="274"/>
      <c r="AN67" s="195" t="s">
        <v>184</v>
      </c>
      <c r="AO67" s="202" t="s">
        <v>45</v>
      </c>
    </row>
    <row r="68" spans="1:41" ht="18" customHeight="1">
      <c r="A68" s="153">
        <f aca="true" t="shared" si="10" ref="A68:A74">A67+1</f>
        <v>44</v>
      </c>
      <c r="B68" s="392" t="s">
        <v>250</v>
      </c>
      <c r="C68" s="109" t="s">
        <v>38</v>
      </c>
      <c r="D68" s="227">
        <f t="shared" si="8"/>
        <v>10</v>
      </c>
      <c r="E68" s="228">
        <f t="shared" si="9"/>
        <v>2</v>
      </c>
      <c r="F68" s="2"/>
      <c r="G68" s="8"/>
      <c r="H68" s="8"/>
      <c r="I68" s="69"/>
      <c r="J68" s="2"/>
      <c r="K68" s="8"/>
      <c r="L68" s="8"/>
      <c r="M68" s="69"/>
      <c r="N68" s="2">
        <v>10</v>
      </c>
      <c r="O68" s="8">
        <v>0</v>
      </c>
      <c r="P68" s="8" t="s">
        <v>22</v>
      </c>
      <c r="Q68" s="69">
        <v>2</v>
      </c>
      <c r="R68" s="2"/>
      <c r="S68" s="8"/>
      <c r="T68" s="8"/>
      <c r="U68" s="69"/>
      <c r="V68" s="2"/>
      <c r="W68" s="8"/>
      <c r="X68" s="8"/>
      <c r="Y68" s="69"/>
      <c r="Z68" s="2"/>
      <c r="AA68" s="8"/>
      <c r="AB68" s="8"/>
      <c r="AC68" s="69"/>
      <c r="AD68" s="2"/>
      <c r="AE68" s="8"/>
      <c r="AF68" s="8"/>
      <c r="AG68" s="69"/>
      <c r="AH68" s="314"/>
      <c r="AI68" s="399"/>
      <c r="AJ68" s="400"/>
      <c r="AK68" s="363"/>
      <c r="AL68" s="346"/>
      <c r="AM68" s="274"/>
      <c r="AN68" s="195" t="s">
        <v>187</v>
      </c>
      <c r="AO68" s="202" t="s">
        <v>38</v>
      </c>
    </row>
    <row r="69" spans="1:41" ht="18" customHeight="1">
      <c r="A69" s="153">
        <f t="shared" si="10"/>
        <v>45</v>
      </c>
      <c r="B69" s="393" t="s">
        <v>243</v>
      </c>
      <c r="C69" s="394" t="s">
        <v>111</v>
      </c>
      <c r="D69" s="227">
        <f t="shared" si="8"/>
        <v>10</v>
      </c>
      <c r="E69" s="228">
        <f t="shared" si="9"/>
        <v>2</v>
      </c>
      <c r="F69" s="2"/>
      <c r="G69" s="8"/>
      <c r="H69" s="8"/>
      <c r="I69" s="69"/>
      <c r="J69" s="2"/>
      <c r="K69" s="8"/>
      <c r="L69" s="8"/>
      <c r="M69" s="69"/>
      <c r="N69" s="2"/>
      <c r="O69" s="8"/>
      <c r="P69" s="8"/>
      <c r="Q69" s="69"/>
      <c r="R69" s="2"/>
      <c r="S69" s="8"/>
      <c r="T69" s="8"/>
      <c r="U69" s="69"/>
      <c r="V69" s="2"/>
      <c r="W69" s="8"/>
      <c r="X69" s="8"/>
      <c r="Y69" s="69"/>
      <c r="Z69" s="2">
        <v>10</v>
      </c>
      <c r="AA69" s="8">
        <v>0</v>
      </c>
      <c r="AB69" s="8" t="s">
        <v>22</v>
      </c>
      <c r="AC69" s="69">
        <v>2</v>
      </c>
      <c r="AD69" s="2"/>
      <c r="AE69" s="8"/>
      <c r="AF69" s="8"/>
      <c r="AG69" s="69"/>
      <c r="AH69" s="315">
        <v>33</v>
      </c>
      <c r="AI69" s="401" t="s">
        <v>221</v>
      </c>
      <c r="AJ69" s="402" t="s">
        <v>109</v>
      </c>
      <c r="AK69" s="363"/>
      <c r="AL69" s="346"/>
      <c r="AM69" s="274"/>
      <c r="AN69" s="387" t="s">
        <v>180</v>
      </c>
      <c r="AO69" s="403" t="s">
        <v>275</v>
      </c>
    </row>
    <row r="70" spans="1:41" ht="18" customHeight="1">
      <c r="A70" s="153">
        <f t="shared" si="10"/>
        <v>46</v>
      </c>
      <c r="B70" s="395" t="s">
        <v>245</v>
      </c>
      <c r="C70" s="396" t="s">
        <v>68</v>
      </c>
      <c r="D70" s="227">
        <f t="shared" si="8"/>
        <v>10</v>
      </c>
      <c r="E70" s="228">
        <f t="shared" si="9"/>
        <v>2</v>
      </c>
      <c r="F70" s="2"/>
      <c r="G70" s="8"/>
      <c r="H70" s="8"/>
      <c r="I70" s="69"/>
      <c r="J70" s="2"/>
      <c r="K70" s="8"/>
      <c r="L70" s="8"/>
      <c r="M70" s="69"/>
      <c r="N70" s="2"/>
      <c r="O70" s="8"/>
      <c r="P70" s="8"/>
      <c r="Q70" s="69"/>
      <c r="R70" s="2"/>
      <c r="S70" s="8"/>
      <c r="T70" s="8"/>
      <c r="U70" s="69"/>
      <c r="V70" s="2"/>
      <c r="W70" s="8"/>
      <c r="X70" s="8"/>
      <c r="Y70" s="69"/>
      <c r="Z70" s="2">
        <v>10</v>
      </c>
      <c r="AA70" s="8">
        <v>0</v>
      </c>
      <c r="AB70" s="8" t="s">
        <v>22</v>
      </c>
      <c r="AC70" s="69">
        <v>2</v>
      </c>
      <c r="AD70" s="2"/>
      <c r="AE70" s="8"/>
      <c r="AF70" s="8"/>
      <c r="AG70" s="69"/>
      <c r="AH70" s="314">
        <v>32</v>
      </c>
      <c r="AI70" s="397" t="s">
        <v>220</v>
      </c>
      <c r="AJ70" s="398" t="s">
        <v>108</v>
      </c>
      <c r="AK70" s="363"/>
      <c r="AL70" s="346"/>
      <c r="AM70" s="274"/>
      <c r="AN70" s="197" t="s">
        <v>182</v>
      </c>
      <c r="AO70" s="199" t="s">
        <v>68</v>
      </c>
    </row>
    <row r="71" spans="1:41" ht="18" customHeight="1">
      <c r="A71" s="153">
        <f t="shared" si="10"/>
        <v>47</v>
      </c>
      <c r="B71" s="125" t="s">
        <v>274</v>
      </c>
      <c r="C71" s="405" t="s">
        <v>113</v>
      </c>
      <c r="D71" s="227">
        <f t="shared" si="8"/>
        <v>10</v>
      </c>
      <c r="E71" s="228">
        <f t="shared" si="9"/>
        <v>2</v>
      </c>
      <c r="F71" s="150"/>
      <c r="G71" s="151"/>
      <c r="H71" s="151"/>
      <c r="I71" s="157"/>
      <c r="J71" s="150"/>
      <c r="K71" s="151"/>
      <c r="L71" s="151"/>
      <c r="M71" s="157"/>
      <c r="N71" s="150"/>
      <c r="O71" s="151"/>
      <c r="P71" s="151"/>
      <c r="Q71" s="157"/>
      <c r="R71" s="150"/>
      <c r="S71" s="151"/>
      <c r="T71" s="151"/>
      <c r="U71" s="157"/>
      <c r="V71" s="150"/>
      <c r="W71" s="151"/>
      <c r="X71" s="151"/>
      <c r="Y71" s="157"/>
      <c r="Z71" s="150">
        <v>10</v>
      </c>
      <c r="AA71" s="151">
        <v>0</v>
      </c>
      <c r="AB71" s="151" t="s">
        <v>22</v>
      </c>
      <c r="AC71" s="157">
        <v>2</v>
      </c>
      <c r="AD71" s="150"/>
      <c r="AE71" s="151"/>
      <c r="AF71" s="151"/>
      <c r="AG71" s="157"/>
      <c r="AH71" s="314"/>
      <c r="AI71" s="399"/>
      <c r="AJ71" s="400"/>
      <c r="AK71" s="363"/>
      <c r="AL71" s="346"/>
      <c r="AM71" s="274"/>
      <c r="AN71" s="200" t="s">
        <v>183</v>
      </c>
      <c r="AO71" s="201" t="s">
        <v>113</v>
      </c>
    </row>
    <row r="72" spans="1:39" ht="18" customHeight="1">
      <c r="A72" s="153">
        <f t="shared" si="10"/>
        <v>48</v>
      </c>
      <c r="B72" s="33" t="s">
        <v>230</v>
      </c>
      <c r="C72" s="404" t="s">
        <v>55</v>
      </c>
      <c r="D72" s="231">
        <f t="shared" si="8"/>
        <v>10</v>
      </c>
      <c r="E72" s="232">
        <f t="shared" si="9"/>
        <v>4</v>
      </c>
      <c r="F72" s="25"/>
      <c r="G72" s="27"/>
      <c r="H72" s="27"/>
      <c r="I72" s="156"/>
      <c r="J72" s="25"/>
      <c r="K72" s="27"/>
      <c r="L72" s="27"/>
      <c r="M72" s="156"/>
      <c r="N72" s="25"/>
      <c r="O72" s="27"/>
      <c r="P72" s="27"/>
      <c r="Q72" s="156"/>
      <c r="R72" s="25"/>
      <c r="S72" s="27"/>
      <c r="T72" s="27"/>
      <c r="U72" s="156"/>
      <c r="V72" s="25">
        <v>0</v>
      </c>
      <c r="W72" s="27">
        <v>10</v>
      </c>
      <c r="X72" s="27" t="s">
        <v>22</v>
      </c>
      <c r="Y72" s="156">
        <v>4</v>
      </c>
      <c r="Z72" s="25"/>
      <c r="AA72" s="27"/>
      <c r="AB72" s="27"/>
      <c r="AC72" s="156"/>
      <c r="AD72" s="25"/>
      <c r="AE72" s="27"/>
      <c r="AF72" s="27"/>
      <c r="AG72" s="156"/>
      <c r="AH72" s="313">
        <f>A127</f>
        <v>66</v>
      </c>
      <c r="AI72" s="359" t="str">
        <f>B127</f>
        <v>AGGFT0FBLE</v>
      </c>
      <c r="AJ72" s="277" t="str">
        <f>C127</f>
        <v>Felmérés terepgyakorlat</v>
      </c>
      <c r="AK72" s="364"/>
      <c r="AL72" s="367"/>
      <c r="AM72" s="287"/>
    </row>
    <row r="73" spans="1:39" ht="18" customHeight="1">
      <c r="A73" s="153">
        <f t="shared" si="10"/>
        <v>49</v>
      </c>
      <c r="B73" s="261" t="s">
        <v>231</v>
      </c>
      <c r="C73" s="278" t="s">
        <v>97</v>
      </c>
      <c r="D73" s="233">
        <f t="shared" si="8"/>
        <v>0</v>
      </c>
      <c r="E73" s="234">
        <f t="shared" si="9"/>
        <v>5</v>
      </c>
      <c r="F73" s="2"/>
      <c r="G73" s="8"/>
      <c r="H73" s="8"/>
      <c r="I73" s="69"/>
      <c r="J73" s="2"/>
      <c r="K73" s="8"/>
      <c r="L73" s="8"/>
      <c r="M73" s="69"/>
      <c r="N73" s="2"/>
      <c r="O73" s="8"/>
      <c r="P73" s="8"/>
      <c r="Q73" s="69"/>
      <c r="R73" s="2"/>
      <c r="S73" s="8"/>
      <c r="T73" s="8"/>
      <c r="U73" s="69"/>
      <c r="V73" s="2"/>
      <c r="W73" s="8"/>
      <c r="X73" s="8"/>
      <c r="Y73" s="69"/>
      <c r="Z73" s="2"/>
      <c r="AA73" s="8"/>
      <c r="AB73" s="8" t="s">
        <v>22</v>
      </c>
      <c r="AC73" s="69">
        <v>5</v>
      </c>
      <c r="AD73" s="2"/>
      <c r="AE73" s="8"/>
      <c r="AF73" s="8"/>
      <c r="AG73" s="69"/>
      <c r="AH73" s="358">
        <f>A46</f>
        <v>31</v>
      </c>
      <c r="AI73" s="361" t="str">
        <f>B46</f>
        <v>AGXNT1FBLE</v>
      </c>
      <c r="AJ73" s="280" t="str">
        <f>C46</f>
        <v>Nagyméretarányú térképezés I.</v>
      </c>
      <c r="AK73" s="365"/>
      <c r="AL73" s="368"/>
      <c r="AM73" s="288"/>
    </row>
    <row r="74" spans="1:39" ht="18" customHeight="1" thickBot="1">
      <c r="A74" s="155">
        <f t="shared" si="10"/>
        <v>50</v>
      </c>
      <c r="B74" s="264" t="s">
        <v>232</v>
      </c>
      <c r="C74" s="296" t="s">
        <v>98</v>
      </c>
      <c r="D74" s="229">
        <f t="shared" si="8"/>
        <v>0</v>
      </c>
      <c r="E74" s="235">
        <f t="shared" si="9"/>
        <v>10</v>
      </c>
      <c r="F74" s="46"/>
      <c r="G74" s="47"/>
      <c r="H74" s="47"/>
      <c r="I74" s="218"/>
      <c r="J74" s="46"/>
      <c r="K74" s="47"/>
      <c r="L74" s="47"/>
      <c r="M74" s="218"/>
      <c r="N74" s="46"/>
      <c r="O74" s="47"/>
      <c r="P74" s="47"/>
      <c r="Q74" s="218"/>
      <c r="R74" s="46"/>
      <c r="S74" s="47"/>
      <c r="T74" s="47"/>
      <c r="U74" s="218"/>
      <c r="V74" s="46"/>
      <c r="W74" s="47"/>
      <c r="X74" s="47"/>
      <c r="Y74" s="218"/>
      <c r="Z74" s="46"/>
      <c r="AA74" s="47"/>
      <c r="AB74" s="47"/>
      <c r="AC74" s="218"/>
      <c r="AD74" s="46"/>
      <c r="AE74" s="47"/>
      <c r="AF74" s="47" t="s">
        <v>24</v>
      </c>
      <c r="AG74" s="218">
        <v>10</v>
      </c>
      <c r="AH74" s="316">
        <f>A73</f>
        <v>49</v>
      </c>
      <c r="AI74" s="328" t="str">
        <f>B73</f>
        <v>AGDSD1FBLE</v>
      </c>
      <c r="AJ74" s="286" t="str">
        <f>C73</f>
        <v>Szakdolgozat I.</v>
      </c>
      <c r="AK74" s="366"/>
      <c r="AL74" s="369"/>
      <c r="AM74" s="289"/>
    </row>
    <row r="75" spans="2:41" ht="19.5" customHeight="1">
      <c r="B75" s="208"/>
      <c r="C75" s="209" t="s">
        <v>15</v>
      </c>
      <c r="D75" s="236">
        <f>SUM(D9+D15+D21+D26+D30+D33+D36+D59+D66+D74+D73+D72)</f>
        <v>811</v>
      </c>
      <c r="E75" s="237">
        <f>SUM(E9+E15+E21+E26+E30++E33+E36+E59+E66+E72+E73+E74)+E131</f>
        <v>210</v>
      </c>
      <c r="F75" s="210">
        <f>SUM(F9+F15+F21+F26+F30+F33+F36+F59+F66+F131)</f>
        <v>108</v>
      </c>
      <c r="G75" s="211">
        <f>SUM(G9+G15+G21+G26+G30+G33+G36+G59+G66)</f>
        <v>25</v>
      </c>
      <c r="H75" s="211"/>
      <c r="I75" s="212">
        <f>SUM(I9+I15+I21+I26+I30+I33+I36+I59+I66+I72+I73+I74+I131)</f>
        <v>27</v>
      </c>
      <c r="J75" s="210">
        <f>SUM(J9+J15+J21+J26+J30+J33+J36+J59+J66+J131)</f>
        <v>118</v>
      </c>
      <c r="K75" s="211">
        <f>SUM(K9+K15+K21+K26+K30+K33+K36+K59+K66)</f>
        <v>35</v>
      </c>
      <c r="L75" s="211"/>
      <c r="M75" s="212">
        <f>SUM(M9+M15+M21+M26+M30+M33+M36+M59+M66+M72+M73+M74+M131)</f>
        <v>33</v>
      </c>
      <c r="N75" s="210">
        <f>SUM(N9+N15+N21+N26+N30+N33+N36+N59+N66)</f>
        <v>110</v>
      </c>
      <c r="O75" s="211">
        <f>SUM(O9+O15+O21+O26+O30+O33+O36+O59+O66)</f>
        <v>25</v>
      </c>
      <c r="P75" s="211"/>
      <c r="Q75" s="212">
        <f>SUM(Q9+Q15+Q21+Q26+Q30+Q33+Q36+Q59+Q66+Q72+Q73+Q74+Q131)</f>
        <v>30</v>
      </c>
      <c r="R75" s="210">
        <f>SUM(R9+R15+R21+R26+R30+R33+R36+R59+R66)</f>
        <v>85</v>
      </c>
      <c r="S75" s="211">
        <f>SUM(S9+S15+S21+S26+S30+S33+S36+S59+S66)</f>
        <v>50</v>
      </c>
      <c r="T75" s="211"/>
      <c r="U75" s="212">
        <f>SUM(U9+U15+U21+U26+U30+U33+U36+U59+U66+U72+U73+U74+U131)</f>
        <v>29</v>
      </c>
      <c r="V75" s="210">
        <f>SUM(V9+V15+V21+V26+V30+V33+V36+V59+V66)</f>
        <v>75</v>
      </c>
      <c r="W75" s="211">
        <f>SUM(W9+W15+W21+W26+W30+W33+W36+W59+W66)</f>
        <v>55</v>
      </c>
      <c r="X75" s="211"/>
      <c r="Y75" s="212">
        <f>SUM(Y9+Y15+Y21+Y26+Y30+Y33+Y36+Y59+Y66+Y72+Y73+Y74+Y131)</f>
        <v>33</v>
      </c>
      <c r="Z75" s="210">
        <f>SUM(Z9+Z15+Z21+Z26+Z30+Z33+Z36+Z59+Z66)</f>
        <v>95</v>
      </c>
      <c r="AA75" s="211">
        <f>SUM(AA9+AA15+AA21+AA26+AA30+AA33+AA36+AA59+AA66)</f>
        <v>20</v>
      </c>
      <c r="AB75" s="211"/>
      <c r="AC75" s="212">
        <f>SUM(AC9+AC15+AC21+AC26+AC30+AC33+AC36+AC59+AC66+AC72+AC73+AC74+AC131)</f>
        <v>28</v>
      </c>
      <c r="AD75" s="210">
        <f>SUM(AD9+AD15+AD21+AD26+AD30+AD33+AD36+AD59+AD66+AD131)</f>
        <v>0</v>
      </c>
      <c r="AE75" s="211">
        <f>SUM(AE9+AE15+AE21+AE26+AE30+AE33+AE36+AE59+AE66)</f>
        <v>0</v>
      </c>
      <c r="AF75" s="211"/>
      <c r="AG75" s="212">
        <f>AG74+AG131</f>
        <v>30</v>
      </c>
      <c r="AH75" s="72"/>
      <c r="AN75" s="180"/>
      <c r="AO75" s="181"/>
    </row>
    <row r="76" spans="2:34" ht="19.5" customHeight="1">
      <c r="B76" s="86"/>
      <c r="C76" s="124" t="s">
        <v>18</v>
      </c>
      <c r="D76" s="238"/>
      <c r="E76" s="239"/>
      <c r="F76" s="34">
        <f>SUM(F75,G75)</f>
        <v>133</v>
      </c>
      <c r="G76" s="29"/>
      <c r="H76" s="29"/>
      <c r="I76" s="16"/>
      <c r="J76" s="34">
        <f>SUM(J75,K75)</f>
        <v>153</v>
      </c>
      <c r="K76" s="29"/>
      <c r="L76" s="29"/>
      <c r="M76" s="16"/>
      <c r="N76" s="34">
        <f>SUM(N75,O75)</f>
        <v>135</v>
      </c>
      <c r="O76" s="29"/>
      <c r="P76" s="29"/>
      <c r="Q76" s="16"/>
      <c r="R76" s="34">
        <f>SUM(R75,S75)</f>
        <v>135</v>
      </c>
      <c r="S76" s="29"/>
      <c r="T76" s="29"/>
      <c r="U76" s="16"/>
      <c r="V76" s="34">
        <f>SUM(V75,W75)</f>
        <v>130</v>
      </c>
      <c r="W76" s="29"/>
      <c r="X76" s="29"/>
      <c r="Y76" s="16"/>
      <c r="Z76" s="34">
        <f>SUM(Z75,AA75)</f>
        <v>115</v>
      </c>
      <c r="AA76" s="29"/>
      <c r="AB76" s="29"/>
      <c r="AC76" s="16"/>
      <c r="AD76" s="34">
        <f>SUM(AD75,AE75)</f>
        <v>0</v>
      </c>
      <c r="AE76" s="29"/>
      <c r="AF76" s="29"/>
      <c r="AG76" s="16"/>
      <c r="AH76" s="31"/>
    </row>
    <row r="77" spans="2:36" ht="19.5" customHeight="1">
      <c r="B77" s="86"/>
      <c r="C77" s="87" t="s">
        <v>14</v>
      </c>
      <c r="D77" s="227"/>
      <c r="E77" s="74"/>
      <c r="F77" s="2"/>
      <c r="G77" s="8"/>
      <c r="H77" s="8">
        <f>COUNTIF(H10:H74,"v")</f>
        <v>4</v>
      </c>
      <c r="I77" s="6"/>
      <c r="J77" s="2"/>
      <c r="K77" s="8"/>
      <c r="L77" s="8">
        <f>COUNTIF(L10:L74,"v")</f>
        <v>5</v>
      </c>
      <c r="M77" s="6"/>
      <c r="N77" s="2"/>
      <c r="O77" s="8"/>
      <c r="P77" s="8">
        <f>COUNTIF(P10:P74,"v")</f>
        <v>5</v>
      </c>
      <c r="Q77" s="6"/>
      <c r="R77" s="2"/>
      <c r="S77" s="8"/>
      <c r="T77" s="8">
        <f>COUNTIF(T10:T74,"v")</f>
        <v>5</v>
      </c>
      <c r="U77" s="6"/>
      <c r="V77" s="2"/>
      <c r="W77" s="8"/>
      <c r="X77" s="8">
        <f>COUNTIF(X10:X74,"v")</f>
        <v>5</v>
      </c>
      <c r="Y77" s="6"/>
      <c r="Z77" s="2"/>
      <c r="AA77" s="8"/>
      <c r="AB77" s="8">
        <f>COUNTIF(AB10:AB74,"v")</f>
        <v>4</v>
      </c>
      <c r="AC77" s="6"/>
      <c r="AD77" s="2"/>
      <c r="AE77" s="8"/>
      <c r="AF77" s="8">
        <f>COUNTIF(AF10:AF74,"v")</f>
        <v>0</v>
      </c>
      <c r="AG77" s="6"/>
      <c r="AH77" s="31"/>
      <c r="AI77" s="272"/>
      <c r="AJ77" s="272"/>
    </row>
    <row r="78" spans="2:34" ht="15.75">
      <c r="B78" s="86"/>
      <c r="C78" s="88" t="s">
        <v>23</v>
      </c>
      <c r="D78" s="233"/>
      <c r="E78" s="240"/>
      <c r="F78" s="32"/>
      <c r="G78" s="28"/>
      <c r="H78" s="28">
        <f>COUNTIF(H10:H75,"é")</f>
        <v>3</v>
      </c>
      <c r="I78" s="11"/>
      <c r="J78" s="32"/>
      <c r="K78" s="28"/>
      <c r="L78" s="28">
        <f>COUNTIF(L10:L75,"é")</f>
        <v>4</v>
      </c>
      <c r="M78" s="11"/>
      <c r="N78" s="32"/>
      <c r="O78" s="28"/>
      <c r="P78" s="28">
        <f>COUNTIF(P10:P75,"é")</f>
        <v>4</v>
      </c>
      <c r="Q78" s="11"/>
      <c r="R78" s="32"/>
      <c r="S78" s="28"/>
      <c r="T78" s="28">
        <f>COUNTIF(T10:T75,"é")</f>
        <v>2</v>
      </c>
      <c r="U78" s="11"/>
      <c r="V78" s="32"/>
      <c r="W78" s="28"/>
      <c r="X78" s="28">
        <f>COUNTIF(X10:X75,"é")</f>
        <v>3</v>
      </c>
      <c r="Y78" s="11"/>
      <c r="Z78" s="32"/>
      <c r="AA78" s="28"/>
      <c r="AB78" s="28">
        <f>COUNTIF(AB10:AB75,"é")</f>
        <v>5</v>
      </c>
      <c r="AC78" s="11"/>
      <c r="AD78" s="32"/>
      <c r="AE78" s="28"/>
      <c r="AF78" s="28">
        <f>COUNTIF(AF10:AF75,"é")</f>
        <v>0</v>
      </c>
      <c r="AG78" s="11"/>
      <c r="AH78" s="31"/>
    </row>
    <row r="79" spans="2:41" ht="22.5" customHeight="1" thickBot="1">
      <c r="B79" s="89"/>
      <c r="C79" s="40" t="s">
        <v>25</v>
      </c>
      <c r="D79" s="241"/>
      <c r="E79" s="242"/>
      <c r="F79" s="36"/>
      <c r="G79" s="41"/>
      <c r="H79" s="41">
        <f>COUNTIF(H11:H76,"a")</f>
        <v>0</v>
      </c>
      <c r="I79" s="42"/>
      <c r="J79" s="36"/>
      <c r="K79" s="41"/>
      <c r="L79" s="41">
        <f>COUNTIF(L11:L76,"a")</f>
        <v>0</v>
      </c>
      <c r="M79" s="42"/>
      <c r="N79" s="36"/>
      <c r="O79" s="41"/>
      <c r="P79" s="41">
        <f>COUNTIF(P11:P76,"a")</f>
        <v>0</v>
      </c>
      <c r="Q79" s="42"/>
      <c r="R79" s="36"/>
      <c r="S79" s="41"/>
      <c r="T79" s="41">
        <f>COUNTIF(T11:T76,"a")</f>
        <v>0</v>
      </c>
      <c r="U79" s="42"/>
      <c r="V79" s="36"/>
      <c r="W79" s="41"/>
      <c r="X79" s="41">
        <f>COUNTIF(X11:X76,"a")</f>
        <v>0</v>
      </c>
      <c r="Y79" s="42"/>
      <c r="Z79" s="36"/>
      <c r="AA79" s="41"/>
      <c r="AB79" s="41">
        <f>COUNTIF(AB11:AB76,"a")</f>
        <v>0</v>
      </c>
      <c r="AC79" s="42"/>
      <c r="AD79" s="36"/>
      <c r="AE79" s="41"/>
      <c r="AF79" s="41">
        <f>COUNTIF(AF11:AF76,"a")</f>
        <v>1</v>
      </c>
      <c r="AG79" s="42"/>
      <c r="AH79" s="14"/>
      <c r="AO79" s="182"/>
    </row>
    <row r="81" spans="3:41" ht="15.75">
      <c r="C81" s="90" t="s">
        <v>271</v>
      </c>
      <c r="D81" s="257" t="s">
        <v>100</v>
      </c>
      <c r="E81" s="243"/>
      <c r="F81" s="38"/>
      <c r="G81" s="38"/>
      <c r="H81" s="38"/>
      <c r="I81" s="39"/>
      <c r="J81" s="38"/>
      <c r="K81" s="38"/>
      <c r="L81" s="38"/>
      <c r="M81" s="38"/>
      <c r="N81" s="37"/>
      <c r="O81" s="37"/>
      <c r="P81" s="37"/>
      <c r="Q81" s="37"/>
      <c r="R81" s="37"/>
      <c r="X81" s="128"/>
      <c r="AO81" s="181"/>
    </row>
    <row r="82" spans="3:41" ht="15.75">
      <c r="C82" s="79"/>
      <c r="D82" s="257" t="s">
        <v>76</v>
      </c>
      <c r="E82" s="14"/>
      <c r="I82" s="14"/>
      <c r="M82" s="14"/>
      <c r="Q82" s="14"/>
      <c r="U82" s="14"/>
      <c r="Y82" s="14"/>
      <c r="AC82" s="14"/>
      <c r="AG82" s="14"/>
      <c r="AH82" s="14"/>
      <c r="AI82" s="270"/>
      <c r="AJ82" s="270"/>
      <c r="AO82" s="175"/>
    </row>
    <row r="83" spans="1:41" ht="20.25" customHeight="1">
      <c r="A83" s="10"/>
      <c r="B83" s="10"/>
      <c r="C83" s="10"/>
      <c r="E83" s="14"/>
      <c r="I83" s="14"/>
      <c r="M83" s="14"/>
      <c r="Q83" s="14"/>
      <c r="U83" s="14"/>
      <c r="Y83" s="14"/>
      <c r="AC83" s="14"/>
      <c r="AG83" s="14"/>
      <c r="AH83" s="14"/>
      <c r="AI83" s="270"/>
      <c r="AJ83" s="270"/>
      <c r="AN83" s="37"/>
      <c r="AO83" s="37"/>
    </row>
    <row r="84" spans="1:41" ht="20.25" customHeight="1">
      <c r="A84" s="10"/>
      <c r="B84" s="10" t="s">
        <v>114</v>
      </c>
      <c r="C84" s="10"/>
      <c r="E84" s="14"/>
      <c r="I84" s="14"/>
      <c r="M84" s="14"/>
      <c r="Q84" s="14"/>
      <c r="U84" s="14"/>
      <c r="Y84" s="14"/>
      <c r="AC84" s="14"/>
      <c r="AG84" s="14"/>
      <c r="AH84" s="14"/>
      <c r="AI84" s="270"/>
      <c r="AJ84" s="270"/>
      <c r="AN84" s="37"/>
      <c r="AO84" s="37"/>
    </row>
    <row r="85" spans="1:41" ht="20.25" customHeight="1">
      <c r="A85" s="10"/>
      <c r="B85" s="30" t="s">
        <v>4</v>
      </c>
      <c r="C85" s="137" t="s">
        <v>115</v>
      </c>
      <c r="D85" s="258" t="s">
        <v>121</v>
      </c>
      <c r="E85" s="244"/>
      <c r="I85" s="14"/>
      <c r="M85" s="14"/>
      <c r="Q85" s="14"/>
      <c r="U85" s="14"/>
      <c r="Y85" s="14"/>
      <c r="AC85" s="14"/>
      <c r="AG85" s="14"/>
      <c r="AH85" s="14"/>
      <c r="AI85" s="270"/>
      <c r="AJ85" s="270"/>
      <c r="AN85" s="133"/>
      <c r="AO85" s="183"/>
    </row>
    <row r="86" spans="1:41" ht="20.25" customHeight="1">
      <c r="A86" s="10"/>
      <c r="B86" s="30" t="s">
        <v>5</v>
      </c>
      <c r="C86" s="137" t="s">
        <v>116</v>
      </c>
      <c r="D86" s="258" t="s">
        <v>122</v>
      </c>
      <c r="E86" s="244"/>
      <c r="I86" s="14"/>
      <c r="M86" s="14"/>
      <c r="Q86" s="14"/>
      <c r="U86" s="14"/>
      <c r="Y86" s="14"/>
      <c r="AC86" s="14"/>
      <c r="AG86" s="14"/>
      <c r="AH86" s="14"/>
      <c r="AI86" s="270"/>
      <c r="AJ86" s="270"/>
      <c r="AN86" s="133"/>
      <c r="AO86" s="183"/>
    </row>
    <row r="87" spans="1:41" ht="20.25" customHeight="1">
      <c r="A87" s="133"/>
      <c r="B87" s="134"/>
      <c r="C87" s="136"/>
      <c r="D87" s="245"/>
      <c r="E87" s="14"/>
      <c r="I87" s="14"/>
      <c r="M87" s="14"/>
      <c r="Q87" s="14"/>
      <c r="U87" s="14"/>
      <c r="Y87" s="14"/>
      <c r="AC87" s="14"/>
      <c r="AG87" s="14"/>
      <c r="AH87" s="14"/>
      <c r="AI87" s="270"/>
      <c r="AJ87" s="270"/>
      <c r="AO87" s="184"/>
    </row>
    <row r="88" spans="1:41" ht="20.25" customHeight="1" thickBot="1">
      <c r="A88" s="10"/>
      <c r="B88" s="37"/>
      <c r="C88" s="50" t="s">
        <v>59</v>
      </c>
      <c r="D88" s="133"/>
      <c r="E88" s="133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271"/>
      <c r="AJ88" s="271"/>
      <c r="AK88" s="37"/>
      <c r="AN88" s="37"/>
      <c r="AO88" s="176"/>
    </row>
    <row r="89" spans="1:41" ht="21.75" customHeight="1">
      <c r="A89" s="51"/>
      <c r="B89" s="420" t="s">
        <v>17</v>
      </c>
      <c r="C89" s="425" t="s">
        <v>2</v>
      </c>
      <c r="D89" s="221" t="s">
        <v>0</v>
      </c>
      <c r="E89" s="222" t="s">
        <v>20</v>
      </c>
      <c r="F89" s="422" t="s">
        <v>1</v>
      </c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52"/>
      <c r="AE89" s="52"/>
      <c r="AF89" s="53"/>
      <c r="AG89" s="54"/>
      <c r="AH89" s="406" t="s">
        <v>19</v>
      </c>
      <c r="AI89" s="407"/>
      <c r="AJ89" s="407"/>
      <c r="AK89" s="407"/>
      <c r="AL89" s="407"/>
      <c r="AM89" s="408"/>
      <c r="AN89" s="450" t="s">
        <v>125</v>
      </c>
      <c r="AO89" s="432"/>
    </row>
    <row r="90" spans="1:41" ht="16.5" thickBot="1">
      <c r="A90" s="80"/>
      <c r="B90" s="424"/>
      <c r="C90" s="426"/>
      <c r="D90" s="223" t="s">
        <v>3</v>
      </c>
      <c r="E90" s="223"/>
      <c r="F90" s="55"/>
      <c r="G90" s="56" t="s">
        <v>4</v>
      </c>
      <c r="H90" s="56"/>
      <c r="I90" s="57"/>
      <c r="J90" s="56"/>
      <c r="K90" s="56" t="s">
        <v>5</v>
      </c>
      <c r="L90" s="56"/>
      <c r="M90" s="57"/>
      <c r="N90" s="56"/>
      <c r="O90" s="58" t="s">
        <v>6</v>
      </c>
      <c r="P90" s="56"/>
      <c r="Q90" s="57"/>
      <c r="R90" s="56"/>
      <c r="S90" s="58" t="s">
        <v>7</v>
      </c>
      <c r="T90" s="56"/>
      <c r="U90" s="57"/>
      <c r="V90" s="56"/>
      <c r="W90" s="58" t="s">
        <v>8</v>
      </c>
      <c r="X90" s="56"/>
      <c r="Y90" s="57"/>
      <c r="Z90" s="55"/>
      <c r="AA90" s="56" t="s">
        <v>9</v>
      </c>
      <c r="AB90" s="56"/>
      <c r="AC90" s="59"/>
      <c r="AD90" s="55"/>
      <c r="AE90" s="56" t="s">
        <v>16</v>
      </c>
      <c r="AF90" s="56"/>
      <c r="AG90" s="57"/>
      <c r="AH90" s="409"/>
      <c r="AI90" s="410"/>
      <c r="AJ90" s="410"/>
      <c r="AK90" s="410"/>
      <c r="AL90" s="410"/>
      <c r="AM90" s="411"/>
      <c r="AN90" s="451"/>
      <c r="AO90" s="434"/>
    </row>
    <row r="91" spans="1:41" ht="15.75">
      <c r="A91" s="72"/>
      <c r="B91" s="61"/>
      <c r="C91" s="62"/>
      <c r="D91" s="224"/>
      <c r="F91" s="63" t="s">
        <v>78</v>
      </c>
      <c r="G91" s="64" t="s">
        <v>10</v>
      </c>
      <c r="H91" s="64" t="s">
        <v>11</v>
      </c>
      <c r="I91" s="65" t="s">
        <v>12</v>
      </c>
      <c r="J91" s="63" t="s">
        <v>78</v>
      </c>
      <c r="K91" s="64" t="s">
        <v>10</v>
      </c>
      <c r="L91" s="64" t="s">
        <v>11</v>
      </c>
      <c r="M91" s="65" t="s">
        <v>12</v>
      </c>
      <c r="N91" s="63" t="s">
        <v>78</v>
      </c>
      <c r="O91" s="64" t="s">
        <v>10</v>
      </c>
      <c r="P91" s="64" t="s">
        <v>11</v>
      </c>
      <c r="Q91" s="65" t="s">
        <v>12</v>
      </c>
      <c r="R91" s="63" t="s">
        <v>78</v>
      </c>
      <c r="S91" s="64" t="s">
        <v>10</v>
      </c>
      <c r="T91" s="64" t="s">
        <v>11</v>
      </c>
      <c r="U91" s="65" t="s">
        <v>12</v>
      </c>
      <c r="V91" s="63" t="s">
        <v>78</v>
      </c>
      <c r="W91" s="64" t="s">
        <v>10</v>
      </c>
      <c r="X91" s="64" t="s">
        <v>11</v>
      </c>
      <c r="Y91" s="65" t="s">
        <v>12</v>
      </c>
      <c r="Z91" s="63" t="s">
        <v>78</v>
      </c>
      <c r="AA91" s="64" t="s">
        <v>10</v>
      </c>
      <c r="AB91" s="64" t="s">
        <v>11</v>
      </c>
      <c r="AC91" s="65" t="s">
        <v>12</v>
      </c>
      <c r="AD91" s="66" t="s">
        <v>78</v>
      </c>
      <c r="AE91" s="15" t="s">
        <v>10</v>
      </c>
      <c r="AF91" s="15" t="s">
        <v>11</v>
      </c>
      <c r="AG91" s="67" t="s">
        <v>12</v>
      </c>
      <c r="AH91" s="294" t="s">
        <v>265</v>
      </c>
      <c r="AI91" s="352" t="s">
        <v>269</v>
      </c>
      <c r="AJ91" s="353" t="s">
        <v>267</v>
      </c>
      <c r="AK91" s="372" t="s">
        <v>265</v>
      </c>
      <c r="AL91" s="372" t="s">
        <v>270</v>
      </c>
      <c r="AM91" s="354" t="s">
        <v>268</v>
      </c>
      <c r="AN91" s="177"/>
      <c r="AO91" s="178"/>
    </row>
    <row r="92" spans="1:42" s="23" customFormat="1" ht="15.75">
      <c r="A92" s="139"/>
      <c r="B92" s="417" t="s">
        <v>95</v>
      </c>
      <c r="C92" s="418"/>
      <c r="D92" s="225">
        <f>SUM(D93:D98)</f>
        <v>110</v>
      </c>
      <c r="E92" s="226">
        <f>SUM(E93:E98)</f>
        <v>22</v>
      </c>
      <c r="F92" s="142">
        <f>SUM(F93:F98)</f>
        <v>0</v>
      </c>
      <c r="G92" s="143">
        <f>SUM(G93:G98)</f>
        <v>0</v>
      </c>
      <c r="H92" s="143"/>
      <c r="I92" s="144">
        <f>SUM(I93:I98)</f>
        <v>0</v>
      </c>
      <c r="J92" s="140">
        <f>SUM(J93:J98)</f>
        <v>0</v>
      </c>
      <c r="K92" s="143">
        <f>SUM(K93:K98)</f>
        <v>0</v>
      </c>
      <c r="L92" s="143"/>
      <c r="M92" s="141">
        <f>SUM(M93:M98)</f>
        <v>0</v>
      </c>
      <c r="N92" s="142">
        <f>SUM(N93:N98)</f>
        <v>0</v>
      </c>
      <c r="O92" s="143">
        <f>SUM(O93:O98)</f>
        <v>0</v>
      </c>
      <c r="P92" s="143"/>
      <c r="Q92" s="144">
        <f>SUM(Q93:Q98)</f>
        <v>0</v>
      </c>
      <c r="R92" s="140">
        <f>SUM(R93:R98)</f>
        <v>0</v>
      </c>
      <c r="S92" s="143">
        <f>SUM(S93:S98)</f>
        <v>0</v>
      </c>
      <c r="T92" s="143"/>
      <c r="U92" s="141">
        <f>SUM(U93:U98)</f>
        <v>0</v>
      </c>
      <c r="V92" s="142">
        <f>SUM(V93:V98)</f>
        <v>10</v>
      </c>
      <c r="W92" s="143">
        <f>SUM(W93:W98)</f>
        <v>15</v>
      </c>
      <c r="X92" s="143"/>
      <c r="Y92" s="144">
        <f>SUM(Y93:Y98)</f>
        <v>5</v>
      </c>
      <c r="Z92" s="140">
        <f>SUM(Z93:Z98)</f>
        <v>60</v>
      </c>
      <c r="AA92" s="143">
        <f>SUM(AA93:AA98)</f>
        <v>25</v>
      </c>
      <c r="AB92" s="143"/>
      <c r="AC92" s="141">
        <f>SUM(AC93:AC98)</f>
        <v>17</v>
      </c>
      <c r="AD92" s="142">
        <f>SUM(AD93:AD98)</f>
        <v>0</v>
      </c>
      <c r="AE92" s="143">
        <f>SUM(AE93:AE98)</f>
        <v>0</v>
      </c>
      <c r="AF92" s="143"/>
      <c r="AG92" s="141">
        <f>SUM(AG93:AG98)</f>
        <v>0</v>
      </c>
      <c r="AH92" s="309"/>
      <c r="AI92" s="317"/>
      <c r="AJ92" s="332"/>
      <c r="AK92" s="145"/>
      <c r="AL92" s="317"/>
      <c r="AM92" s="273"/>
      <c r="AN92" s="436"/>
      <c r="AO92" s="418"/>
      <c r="AP92" s="24"/>
    </row>
    <row r="93" spans="1:42" ht="15.75">
      <c r="A93" s="153">
        <f>A51+1</f>
        <v>37</v>
      </c>
      <c r="B93" s="220" t="s">
        <v>225</v>
      </c>
      <c r="C93" s="7" t="s">
        <v>107</v>
      </c>
      <c r="D93" s="227">
        <f aca="true" t="shared" si="11" ref="D93:D98">SUM(F93:G93,J93:K93,N93:O93,R93:S93,V93:W93,Z93:AA93,AD93:AE93)</f>
        <v>25</v>
      </c>
      <c r="E93" s="228">
        <f aca="true" t="shared" si="12" ref="E93:E98">SUM(I93,M93,Q93,U93,Y93,AC93,AG93)</f>
        <v>5</v>
      </c>
      <c r="F93" s="3"/>
      <c r="G93" s="4"/>
      <c r="H93" s="5"/>
      <c r="I93" s="6"/>
      <c r="J93" s="4"/>
      <c r="K93" s="4"/>
      <c r="L93" s="5"/>
      <c r="M93" s="6"/>
      <c r="N93" s="4"/>
      <c r="O93" s="4"/>
      <c r="P93" s="5"/>
      <c r="Q93" s="6"/>
      <c r="R93" s="4"/>
      <c r="S93" s="4"/>
      <c r="T93" s="5"/>
      <c r="U93" s="6"/>
      <c r="V93" s="4">
        <v>10</v>
      </c>
      <c r="W93" s="4">
        <v>15</v>
      </c>
      <c r="X93" s="5" t="s">
        <v>13</v>
      </c>
      <c r="Y93" s="6">
        <v>5</v>
      </c>
      <c r="Z93" s="3"/>
      <c r="AA93" s="4"/>
      <c r="AB93" s="5"/>
      <c r="AC93" s="6"/>
      <c r="AD93" s="3"/>
      <c r="AE93" s="4"/>
      <c r="AF93" s="5"/>
      <c r="AG93" s="6"/>
      <c r="AH93" s="75">
        <f>A46</f>
        <v>31</v>
      </c>
      <c r="AI93" s="359" t="str">
        <f>B46</f>
        <v>AGXNT1FBLE</v>
      </c>
      <c r="AJ93" s="281" t="str">
        <f>C46</f>
        <v>Nagyméretarányú térképezés I.</v>
      </c>
      <c r="AK93" s="363"/>
      <c r="AL93" s="377"/>
      <c r="AM93" s="45"/>
      <c r="AN93" s="170" t="s">
        <v>167</v>
      </c>
      <c r="AO93" s="163" t="s">
        <v>107</v>
      </c>
      <c r="AP93" s="22"/>
    </row>
    <row r="94" spans="1:41" ht="19.5" customHeight="1">
      <c r="A94" s="217">
        <f>A93+1</f>
        <v>38</v>
      </c>
      <c r="B94" s="219" t="s">
        <v>259</v>
      </c>
      <c r="C94" s="129" t="s">
        <v>71</v>
      </c>
      <c r="D94" s="227">
        <f t="shared" si="11"/>
        <v>20</v>
      </c>
      <c r="E94" s="228">
        <f t="shared" si="12"/>
        <v>4</v>
      </c>
      <c r="F94" s="2"/>
      <c r="G94" s="4"/>
      <c r="H94" s="5"/>
      <c r="I94" s="6"/>
      <c r="J94" s="2"/>
      <c r="K94" s="4"/>
      <c r="L94" s="8"/>
      <c r="M94" s="6"/>
      <c r="N94" s="4"/>
      <c r="O94" s="4"/>
      <c r="P94" s="8"/>
      <c r="Q94" s="6"/>
      <c r="R94" s="4"/>
      <c r="S94" s="4"/>
      <c r="T94" s="5"/>
      <c r="U94" s="6"/>
      <c r="V94" s="3"/>
      <c r="W94" s="13"/>
      <c r="X94" s="5"/>
      <c r="Y94" s="6"/>
      <c r="Z94" s="3">
        <v>10</v>
      </c>
      <c r="AA94" s="4">
        <v>10</v>
      </c>
      <c r="AB94" s="5" t="s">
        <v>13</v>
      </c>
      <c r="AC94" s="6">
        <v>4</v>
      </c>
      <c r="AD94" s="3"/>
      <c r="AE94" s="4"/>
      <c r="AF94" s="5"/>
      <c r="AG94" s="83"/>
      <c r="AH94" s="314">
        <f>A44</f>
        <v>29</v>
      </c>
      <c r="AI94" s="360" t="str">
        <f>B44</f>
        <v>AGXFR1FBLE</v>
      </c>
      <c r="AJ94" s="281" t="str">
        <f>C44</f>
        <v>Föld- és területrendezés I.</v>
      </c>
      <c r="AK94" s="363"/>
      <c r="AL94" s="346"/>
      <c r="AM94" s="274"/>
      <c r="AN94" s="185" t="s">
        <v>173</v>
      </c>
      <c r="AO94" s="186" t="s">
        <v>273</v>
      </c>
    </row>
    <row r="95" spans="1:41" ht="18" customHeight="1">
      <c r="A95" s="217">
        <f>A94+1</f>
        <v>39</v>
      </c>
      <c r="B95" s="131" t="s">
        <v>260</v>
      </c>
      <c r="C95" s="130" t="s">
        <v>56</v>
      </c>
      <c r="D95" s="227">
        <f t="shared" si="11"/>
        <v>15</v>
      </c>
      <c r="E95" s="228">
        <f t="shared" si="12"/>
        <v>3</v>
      </c>
      <c r="F95" s="34"/>
      <c r="G95" s="81"/>
      <c r="H95" s="29"/>
      <c r="I95" s="16"/>
      <c r="J95" s="34"/>
      <c r="K95" s="81"/>
      <c r="L95" s="29"/>
      <c r="M95" s="16"/>
      <c r="N95" s="34"/>
      <c r="O95" s="81"/>
      <c r="P95" s="29"/>
      <c r="Q95" s="16"/>
      <c r="R95" s="34"/>
      <c r="S95" s="81"/>
      <c r="T95" s="29"/>
      <c r="U95" s="16"/>
      <c r="V95" s="34"/>
      <c r="W95" s="81"/>
      <c r="X95" s="29"/>
      <c r="Y95" s="16"/>
      <c r="Z95" s="34">
        <v>15</v>
      </c>
      <c r="AA95" s="81">
        <v>0</v>
      </c>
      <c r="AB95" s="29" t="s">
        <v>13</v>
      </c>
      <c r="AC95" s="16">
        <v>3</v>
      </c>
      <c r="AD95" s="34"/>
      <c r="AE95" s="81"/>
      <c r="AF95" s="29"/>
      <c r="AG95" s="82"/>
      <c r="AH95" s="315">
        <f>A44</f>
        <v>29</v>
      </c>
      <c r="AI95" s="360" t="str">
        <f>B44</f>
        <v>AGXFR1FBLE</v>
      </c>
      <c r="AJ95" s="281" t="str">
        <f>C44</f>
        <v>Föld- és területrendezés I.</v>
      </c>
      <c r="AK95" s="344"/>
      <c r="AL95" s="349"/>
      <c r="AM95" s="284"/>
      <c r="AN95" s="187" t="s">
        <v>174</v>
      </c>
      <c r="AO95" s="188" t="s">
        <v>56</v>
      </c>
    </row>
    <row r="96" spans="1:41" ht="19.5" customHeight="1">
      <c r="A96" s="217">
        <f>A95+1</f>
        <v>40</v>
      </c>
      <c r="B96" s="132" t="s">
        <v>261</v>
      </c>
      <c r="C96" s="77" t="s">
        <v>57</v>
      </c>
      <c r="D96" s="227">
        <f t="shared" si="11"/>
        <v>20</v>
      </c>
      <c r="E96" s="228">
        <f t="shared" si="12"/>
        <v>4</v>
      </c>
      <c r="F96" s="34"/>
      <c r="G96" s="81"/>
      <c r="H96" s="29"/>
      <c r="I96" s="16"/>
      <c r="J96" s="34"/>
      <c r="K96" s="81"/>
      <c r="L96" s="29"/>
      <c r="M96" s="16"/>
      <c r="N96" s="34"/>
      <c r="O96" s="81"/>
      <c r="P96" s="29"/>
      <c r="Q96" s="16"/>
      <c r="R96" s="34"/>
      <c r="S96" s="81"/>
      <c r="T96" s="29"/>
      <c r="U96" s="16"/>
      <c r="V96" s="34"/>
      <c r="W96" s="81"/>
      <c r="X96" s="29"/>
      <c r="Y96" s="16"/>
      <c r="Z96" s="34">
        <v>20</v>
      </c>
      <c r="AA96" s="81">
        <v>0</v>
      </c>
      <c r="AB96" s="29" t="s">
        <v>13</v>
      </c>
      <c r="AC96" s="16">
        <v>4</v>
      </c>
      <c r="AD96" s="34"/>
      <c r="AE96" s="81"/>
      <c r="AF96" s="29"/>
      <c r="AG96" s="82"/>
      <c r="AH96" s="315">
        <f>A24</f>
        <v>13</v>
      </c>
      <c r="AI96" s="360" t="str">
        <f>B24</f>
        <v>AGXMI2FBLE</v>
      </c>
      <c r="AJ96" s="281" t="str">
        <f>C24</f>
        <v>Mérnöki alapismeretek II.</v>
      </c>
      <c r="AK96" s="344"/>
      <c r="AL96" s="349"/>
      <c r="AM96" s="284"/>
      <c r="AN96" s="161" t="s">
        <v>175</v>
      </c>
      <c r="AO96" s="169" t="s">
        <v>57</v>
      </c>
    </row>
    <row r="97" spans="1:41" ht="19.5" customHeight="1">
      <c r="A97" s="217">
        <f>A96+1</f>
        <v>41</v>
      </c>
      <c r="B97" s="132" t="s">
        <v>262</v>
      </c>
      <c r="C97" s="77" t="s">
        <v>58</v>
      </c>
      <c r="D97" s="227">
        <f t="shared" si="11"/>
        <v>20</v>
      </c>
      <c r="E97" s="228">
        <f t="shared" si="12"/>
        <v>4</v>
      </c>
      <c r="F97" s="34"/>
      <c r="G97" s="81"/>
      <c r="H97" s="29"/>
      <c r="I97" s="16"/>
      <c r="J97" s="34"/>
      <c r="K97" s="81"/>
      <c r="L97" s="29"/>
      <c r="M97" s="16"/>
      <c r="N97" s="34"/>
      <c r="O97" s="81"/>
      <c r="P97" s="29"/>
      <c r="Q97" s="16"/>
      <c r="R97" s="34"/>
      <c r="S97" s="81"/>
      <c r="T97" s="29"/>
      <c r="U97" s="16"/>
      <c r="V97" s="34"/>
      <c r="W97" s="81"/>
      <c r="X97" s="29"/>
      <c r="Y97" s="16"/>
      <c r="Z97" s="34">
        <v>5</v>
      </c>
      <c r="AA97" s="81">
        <v>15</v>
      </c>
      <c r="AB97" s="29" t="s">
        <v>13</v>
      </c>
      <c r="AC97" s="16">
        <v>4</v>
      </c>
      <c r="AD97" s="34"/>
      <c r="AE97" s="81"/>
      <c r="AF97" s="29"/>
      <c r="AG97" s="82"/>
      <c r="AH97" s="315">
        <f>A49</f>
        <v>34</v>
      </c>
      <c r="AI97" s="360" t="str">
        <f>B49</f>
        <v>AGXTE0FBLE</v>
      </c>
      <c r="AJ97" s="281" t="str">
        <f>C49</f>
        <v>Távérzékelés</v>
      </c>
      <c r="AK97" s="344"/>
      <c r="AL97" s="349"/>
      <c r="AM97" s="284"/>
      <c r="AN97" s="161" t="s">
        <v>176</v>
      </c>
      <c r="AO97" s="169" t="s">
        <v>58</v>
      </c>
    </row>
    <row r="98" spans="1:41" ht="19.5" customHeight="1">
      <c r="A98" s="153">
        <f>A97+1</f>
        <v>42</v>
      </c>
      <c r="B98" s="132" t="s">
        <v>263</v>
      </c>
      <c r="C98" s="77" t="s">
        <v>54</v>
      </c>
      <c r="D98" s="227">
        <f t="shared" si="11"/>
        <v>10</v>
      </c>
      <c r="E98" s="228">
        <f t="shared" si="12"/>
        <v>2</v>
      </c>
      <c r="F98" s="34"/>
      <c r="G98" s="81"/>
      <c r="H98" s="29"/>
      <c r="I98" s="16"/>
      <c r="J98" s="34"/>
      <c r="K98" s="81"/>
      <c r="L98" s="29"/>
      <c r="M98" s="16"/>
      <c r="N98" s="34"/>
      <c r="O98" s="81"/>
      <c r="P98" s="29"/>
      <c r="Q98" s="16"/>
      <c r="R98" s="34"/>
      <c r="S98" s="81"/>
      <c r="T98" s="29"/>
      <c r="U98" s="16"/>
      <c r="V98" s="34"/>
      <c r="W98" s="81"/>
      <c r="X98" s="29"/>
      <c r="Y98" s="16"/>
      <c r="Z98" s="34">
        <v>10</v>
      </c>
      <c r="AA98" s="81">
        <v>0</v>
      </c>
      <c r="AB98" s="29" t="s">
        <v>22</v>
      </c>
      <c r="AC98" s="16">
        <v>2</v>
      </c>
      <c r="AD98" s="34"/>
      <c r="AE98" s="81"/>
      <c r="AF98" s="29"/>
      <c r="AG98" s="82"/>
      <c r="AH98" s="315">
        <f>A32</f>
        <v>19</v>
      </c>
      <c r="AI98" s="360" t="str">
        <f>B32</f>
        <v>AGXIN0FBLE</v>
      </c>
      <c r="AJ98" s="281" t="str">
        <f>C32</f>
        <v>Ingatlan-nyilvántartás</v>
      </c>
      <c r="AK98" s="344"/>
      <c r="AL98" s="349"/>
      <c r="AM98" s="284"/>
      <c r="AN98" s="161" t="s">
        <v>172</v>
      </c>
      <c r="AO98" s="169" t="s">
        <v>131</v>
      </c>
    </row>
    <row r="99" spans="1:42" s="23" customFormat="1" ht="16.5" thickBot="1">
      <c r="A99" s="139"/>
      <c r="B99" s="417" t="s">
        <v>96</v>
      </c>
      <c r="C99" s="418"/>
      <c r="D99" s="225">
        <f>SUM(D100:D104)</f>
        <v>50</v>
      </c>
      <c r="E99" s="226">
        <f>SUM(E100:E104)</f>
        <v>10</v>
      </c>
      <c r="F99" s="142">
        <f>SUM(F100:F104)</f>
        <v>0</v>
      </c>
      <c r="G99" s="143">
        <f>SUM(G100:G104)</f>
        <v>0</v>
      </c>
      <c r="H99" s="143"/>
      <c r="I99" s="144">
        <f>SUM(I100:I104)</f>
        <v>0</v>
      </c>
      <c r="J99" s="140">
        <f>SUM(J100:J104)</f>
        <v>0</v>
      </c>
      <c r="K99" s="143">
        <f>SUM(K100:K104)</f>
        <v>0</v>
      </c>
      <c r="L99" s="143"/>
      <c r="M99" s="141">
        <f>SUM(M100:M104)</f>
        <v>0</v>
      </c>
      <c r="N99" s="142">
        <f>SUM(N100:N104)</f>
        <v>20</v>
      </c>
      <c r="O99" s="143">
        <f>SUM(O100:O104)</f>
        <v>0</v>
      </c>
      <c r="P99" s="143"/>
      <c r="Q99" s="144">
        <f>SUM(Q100:Q104)</f>
        <v>4</v>
      </c>
      <c r="R99" s="140">
        <f>SUM(R100:R104)</f>
        <v>0</v>
      </c>
      <c r="S99" s="143">
        <f>SUM(S100:S104)</f>
        <v>0</v>
      </c>
      <c r="T99" s="143"/>
      <c r="U99" s="141">
        <f>SUM(U100:U104)</f>
        <v>0</v>
      </c>
      <c r="V99" s="142">
        <f>SUM(V100:V104)</f>
        <v>0</v>
      </c>
      <c r="W99" s="143">
        <f>SUM(W100:W104)</f>
        <v>0</v>
      </c>
      <c r="X99" s="143"/>
      <c r="Y99" s="144">
        <f>SUM(Y100:Y104)</f>
        <v>0</v>
      </c>
      <c r="Z99" s="140">
        <f>SUM(Z100:Z104)</f>
        <v>30</v>
      </c>
      <c r="AA99" s="143">
        <f>SUM(AA100:AA104)</f>
        <v>0</v>
      </c>
      <c r="AB99" s="143"/>
      <c r="AC99" s="141">
        <f>SUM(AC100:AC104)</f>
        <v>6</v>
      </c>
      <c r="AD99" s="142">
        <f>SUM(AD100:AD104)</f>
        <v>0</v>
      </c>
      <c r="AE99" s="143">
        <f>SUM(AE100:AE104)</f>
        <v>0</v>
      </c>
      <c r="AF99" s="143"/>
      <c r="AG99" s="141">
        <f>SUM(AG100:AG104)</f>
        <v>0</v>
      </c>
      <c r="AH99" s="309"/>
      <c r="AI99" s="317"/>
      <c r="AJ99" s="332"/>
      <c r="AK99" s="145"/>
      <c r="AL99" s="317"/>
      <c r="AM99" s="273"/>
      <c r="AN99" s="452"/>
      <c r="AO99" s="449"/>
      <c r="AP99" s="24"/>
    </row>
    <row r="100" spans="1:41" ht="19.5" customHeight="1">
      <c r="A100" s="153">
        <f>A98+1</f>
        <v>43</v>
      </c>
      <c r="B100" s="392" t="s">
        <v>247</v>
      </c>
      <c r="C100" s="109" t="s">
        <v>45</v>
      </c>
      <c r="D100" s="227">
        <f aca="true" t="shared" si="13" ref="D100:D107">SUM(F100:G100,J100:K100,N100:O100,R100:S100,V100:W100,Z100:AA100,AD100:AE100)</f>
        <v>10</v>
      </c>
      <c r="E100" s="228">
        <f aca="true" t="shared" si="14" ref="E100:E107">SUM(I100,M100,Q100,U100,Y100,AC100,AG100)</f>
        <v>2</v>
      </c>
      <c r="F100" s="25"/>
      <c r="G100" s="27"/>
      <c r="H100" s="27"/>
      <c r="I100" s="156"/>
      <c r="J100" s="25"/>
      <c r="K100" s="27"/>
      <c r="L100" s="27"/>
      <c r="M100" s="156"/>
      <c r="N100" s="25">
        <v>10</v>
      </c>
      <c r="O100" s="27">
        <v>0</v>
      </c>
      <c r="P100" s="27" t="s">
        <v>22</v>
      </c>
      <c r="Q100" s="156">
        <v>2</v>
      </c>
      <c r="R100" s="25"/>
      <c r="S100" s="27"/>
      <c r="T100" s="27"/>
      <c r="U100" s="156"/>
      <c r="V100" s="25"/>
      <c r="W100" s="27"/>
      <c r="X100" s="27"/>
      <c r="Y100" s="156"/>
      <c r="Z100" s="25"/>
      <c r="AA100" s="27"/>
      <c r="AB100" s="27"/>
      <c r="AC100" s="156"/>
      <c r="AD100" s="25"/>
      <c r="AE100" s="27"/>
      <c r="AF100" s="27"/>
      <c r="AG100" s="156"/>
      <c r="AH100" s="314">
        <v>8</v>
      </c>
      <c r="AI100" s="397" t="s">
        <v>201</v>
      </c>
      <c r="AJ100" s="398" t="s">
        <v>50</v>
      </c>
      <c r="AK100" s="363"/>
      <c r="AL100" s="346"/>
      <c r="AM100" s="274"/>
      <c r="AN100" s="195" t="s">
        <v>184</v>
      </c>
      <c r="AO100" s="202" t="s">
        <v>45</v>
      </c>
    </row>
    <row r="101" spans="1:41" ht="18" customHeight="1">
      <c r="A101" s="153">
        <f aca="true" t="shared" si="15" ref="A101:A107">A100+1</f>
        <v>44</v>
      </c>
      <c r="B101" s="392" t="s">
        <v>250</v>
      </c>
      <c r="C101" s="109" t="s">
        <v>38</v>
      </c>
      <c r="D101" s="227">
        <f t="shared" si="13"/>
        <v>10</v>
      </c>
      <c r="E101" s="228">
        <f t="shared" si="14"/>
        <v>2</v>
      </c>
      <c r="F101" s="2"/>
      <c r="G101" s="8"/>
      <c r="H101" s="8"/>
      <c r="I101" s="69"/>
      <c r="J101" s="2"/>
      <c r="K101" s="8"/>
      <c r="L101" s="8"/>
      <c r="M101" s="69"/>
      <c r="N101" s="2">
        <v>10</v>
      </c>
      <c r="O101" s="8">
        <v>0</v>
      </c>
      <c r="P101" s="8" t="s">
        <v>22</v>
      </c>
      <c r="Q101" s="69">
        <v>2</v>
      </c>
      <c r="R101" s="2"/>
      <c r="S101" s="8"/>
      <c r="T101" s="8"/>
      <c r="U101" s="69"/>
      <c r="V101" s="2"/>
      <c r="W101" s="8"/>
      <c r="X101" s="8"/>
      <c r="Y101" s="69"/>
      <c r="Z101" s="2"/>
      <c r="AA101" s="8"/>
      <c r="AB101" s="8"/>
      <c r="AC101" s="69"/>
      <c r="AD101" s="2"/>
      <c r="AE101" s="8"/>
      <c r="AF101" s="8"/>
      <c r="AG101" s="69"/>
      <c r="AH101" s="314"/>
      <c r="AI101" s="399"/>
      <c r="AJ101" s="400"/>
      <c r="AK101" s="363"/>
      <c r="AL101" s="346"/>
      <c r="AM101" s="274"/>
      <c r="AN101" s="195" t="s">
        <v>187</v>
      </c>
      <c r="AO101" s="202" t="s">
        <v>38</v>
      </c>
    </row>
    <row r="102" spans="1:41" ht="18" customHeight="1">
      <c r="A102" s="153">
        <f t="shared" si="15"/>
        <v>45</v>
      </c>
      <c r="B102" s="393" t="s">
        <v>243</v>
      </c>
      <c r="C102" s="394" t="s">
        <v>111</v>
      </c>
      <c r="D102" s="227">
        <f t="shared" si="13"/>
        <v>10</v>
      </c>
      <c r="E102" s="228">
        <f t="shared" si="14"/>
        <v>2</v>
      </c>
      <c r="F102" s="2"/>
      <c r="G102" s="8"/>
      <c r="H102" s="8"/>
      <c r="I102" s="69"/>
      <c r="J102" s="2"/>
      <c r="K102" s="8"/>
      <c r="L102" s="8"/>
      <c r="M102" s="69"/>
      <c r="N102" s="2"/>
      <c r="O102" s="8"/>
      <c r="P102" s="8"/>
      <c r="Q102" s="69"/>
      <c r="R102" s="2"/>
      <c r="S102" s="8"/>
      <c r="T102" s="8"/>
      <c r="U102" s="69"/>
      <c r="V102" s="2"/>
      <c r="W102" s="8"/>
      <c r="X102" s="8"/>
      <c r="Y102" s="69"/>
      <c r="Z102" s="2">
        <v>10</v>
      </c>
      <c r="AA102" s="8">
        <v>0</v>
      </c>
      <c r="AB102" s="8" t="s">
        <v>22</v>
      </c>
      <c r="AC102" s="69">
        <v>2</v>
      </c>
      <c r="AD102" s="2"/>
      <c r="AE102" s="8"/>
      <c r="AF102" s="8"/>
      <c r="AG102" s="69"/>
      <c r="AH102" s="315">
        <v>33</v>
      </c>
      <c r="AI102" s="401" t="s">
        <v>221</v>
      </c>
      <c r="AJ102" s="402" t="s">
        <v>109</v>
      </c>
      <c r="AK102" s="363"/>
      <c r="AL102" s="346"/>
      <c r="AM102" s="274"/>
      <c r="AN102" s="387" t="s">
        <v>180</v>
      </c>
      <c r="AO102" s="403" t="s">
        <v>275</v>
      </c>
    </row>
    <row r="103" spans="1:41" ht="18" customHeight="1">
      <c r="A103" s="153">
        <f t="shared" si="15"/>
        <v>46</v>
      </c>
      <c r="B103" s="395" t="s">
        <v>245</v>
      </c>
      <c r="C103" s="396" t="s">
        <v>68</v>
      </c>
      <c r="D103" s="227">
        <f t="shared" si="13"/>
        <v>10</v>
      </c>
      <c r="E103" s="228">
        <f t="shared" si="14"/>
        <v>2</v>
      </c>
      <c r="F103" s="2"/>
      <c r="G103" s="8"/>
      <c r="H103" s="8"/>
      <c r="I103" s="69"/>
      <c r="J103" s="2"/>
      <c r="K103" s="8"/>
      <c r="L103" s="8"/>
      <c r="M103" s="69"/>
      <c r="N103" s="2"/>
      <c r="O103" s="8"/>
      <c r="P103" s="8"/>
      <c r="Q103" s="69"/>
      <c r="R103" s="2"/>
      <c r="S103" s="8"/>
      <c r="T103" s="8"/>
      <c r="U103" s="69"/>
      <c r="V103" s="2"/>
      <c r="W103" s="8"/>
      <c r="X103" s="8"/>
      <c r="Y103" s="69"/>
      <c r="Z103" s="2">
        <v>10</v>
      </c>
      <c r="AA103" s="8">
        <v>0</v>
      </c>
      <c r="AB103" s="8" t="s">
        <v>22</v>
      </c>
      <c r="AC103" s="69">
        <v>2</v>
      </c>
      <c r="AD103" s="2"/>
      <c r="AE103" s="8"/>
      <c r="AF103" s="8"/>
      <c r="AG103" s="69"/>
      <c r="AH103" s="314">
        <v>32</v>
      </c>
      <c r="AI103" s="397" t="s">
        <v>220</v>
      </c>
      <c r="AJ103" s="398" t="s">
        <v>108</v>
      </c>
      <c r="AK103" s="363"/>
      <c r="AL103" s="346"/>
      <c r="AM103" s="274"/>
      <c r="AN103" s="197" t="s">
        <v>182</v>
      </c>
      <c r="AO103" s="199" t="s">
        <v>68</v>
      </c>
    </row>
    <row r="104" spans="1:41" ht="18" customHeight="1">
      <c r="A104" s="153">
        <f t="shared" si="15"/>
        <v>47</v>
      </c>
      <c r="B104" s="125" t="s">
        <v>274</v>
      </c>
      <c r="C104" s="405" t="s">
        <v>113</v>
      </c>
      <c r="D104" s="227">
        <f t="shared" si="13"/>
        <v>10</v>
      </c>
      <c r="E104" s="228">
        <f t="shared" si="14"/>
        <v>2</v>
      </c>
      <c r="F104" s="150"/>
      <c r="G104" s="151"/>
      <c r="H104" s="151"/>
      <c r="I104" s="157"/>
      <c r="J104" s="150"/>
      <c r="K104" s="151"/>
      <c r="L104" s="151"/>
      <c r="M104" s="157"/>
      <c r="N104" s="150"/>
      <c r="O104" s="151"/>
      <c r="P104" s="151"/>
      <c r="Q104" s="157"/>
      <c r="R104" s="150"/>
      <c r="S104" s="151"/>
      <c r="T104" s="151"/>
      <c r="U104" s="157"/>
      <c r="V104" s="150"/>
      <c r="W104" s="151"/>
      <c r="X104" s="151"/>
      <c r="Y104" s="157"/>
      <c r="Z104" s="150">
        <v>10</v>
      </c>
      <c r="AA104" s="151">
        <v>0</v>
      </c>
      <c r="AB104" s="151" t="s">
        <v>22</v>
      </c>
      <c r="AC104" s="157">
        <v>2</v>
      </c>
      <c r="AD104" s="150"/>
      <c r="AE104" s="151"/>
      <c r="AF104" s="151"/>
      <c r="AG104" s="157"/>
      <c r="AH104" s="314"/>
      <c r="AI104" s="327"/>
      <c r="AJ104" s="269"/>
      <c r="AK104" s="363"/>
      <c r="AL104" s="346"/>
      <c r="AM104" s="274"/>
      <c r="AN104" s="200" t="s">
        <v>183</v>
      </c>
      <c r="AO104" s="201" t="s">
        <v>113</v>
      </c>
    </row>
    <row r="105" spans="1:39" ht="18" customHeight="1">
      <c r="A105" s="153">
        <f t="shared" si="15"/>
        <v>48</v>
      </c>
      <c r="B105" s="33" t="s">
        <v>230</v>
      </c>
      <c r="C105" s="123" t="s">
        <v>75</v>
      </c>
      <c r="D105" s="231">
        <f t="shared" si="13"/>
        <v>10</v>
      </c>
      <c r="E105" s="232">
        <f t="shared" si="14"/>
        <v>4</v>
      </c>
      <c r="F105" s="25"/>
      <c r="G105" s="27"/>
      <c r="H105" s="27"/>
      <c r="I105" s="156"/>
      <c r="J105" s="25"/>
      <c r="K105" s="27"/>
      <c r="L105" s="27"/>
      <c r="M105" s="156"/>
      <c r="N105" s="25"/>
      <c r="O105" s="27"/>
      <c r="P105" s="27"/>
      <c r="Q105" s="156"/>
      <c r="R105" s="25"/>
      <c r="S105" s="27"/>
      <c r="T105" s="27"/>
      <c r="U105" s="156"/>
      <c r="V105" s="25">
        <v>0</v>
      </c>
      <c r="W105" s="27">
        <v>10</v>
      </c>
      <c r="X105" s="27" t="s">
        <v>22</v>
      </c>
      <c r="Y105" s="156">
        <v>4</v>
      </c>
      <c r="Z105" s="25"/>
      <c r="AA105" s="27"/>
      <c r="AB105" s="27"/>
      <c r="AC105" s="156"/>
      <c r="AD105" s="25"/>
      <c r="AE105" s="27"/>
      <c r="AF105" s="27"/>
      <c r="AG105" s="156"/>
      <c r="AH105" s="313">
        <f>A127</f>
        <v>66</v>
      </c>
      <c r="AI105" s="359" t="str">
        <f>B127</f>
        <v>AGGFT0FBLE</v>
      </c>
      <c r="AJ105" s="277" t="str">
        <f>C127</f>
        <v>Felmérés terepgyakorlat</v>
      </c>
      <c r="AK105" s="364"/>
      <c r="AL105" s="367"/>
      <c r="AM105" s="287"/>
    </row>
    <row r="106" spans="1:39" ht="18" customHeight="1">
      <c r="A106" s="153">
        <f t="shared" si="15"/>
        <v>49</v>
      </c>
      <c r="B106" s="261" t="s">
        <v>231</v>
      </c>
      <c r="C106" s="49" t="s">
        <v>97</v>
      </c>
      <c r="D106" s="233">
        <f t="shared" si="13"/>
        <v>0</v>
      </c>
      <c r="E106" s="234">
        <f t="shared" si="14"/>
        <v>5</v>
      </c>
      <c r="F106" s="2"/>
      <c r="G106" s="8"/>
      <c r="H106" s="8"/>
      <c r="I106" s="69"/>
      <c r="J106" s="2"/>
      <c r="K106" s="8"/>
      <c r="L106" s="8"/>
      <c r="M106" s="69"/>
      <c r="N106" s="2"/>
      <c r="O106" s="8"/>
      <c r="P106" s="8"/>
      <c r="Q106" s="69"/>
      <c r="R106" s="2"/>
      <c r="S106" s="8"/>
      <c r="T106" s="8"/>
      <c r="U106" s="69"/>
      <c r="V106" s="2"/>
      <c r="W106" s="8"/>
      <c r="X106" s="8"/>
      <c r="Y106" s="69"/>
      <c r="Z106" s="2"/>
      <c r="AA106" s="8"/>
      <c r="AB106" s="8" t="s">
        <v>22</v>
      </c>
      <c r="AC106" s="69">
        <v>5</v>
      </c>
      <c r="AD106" s="2"/>
      <c r="AE106" s="8"/>
      <c r="AF106" s="8"/>
      <c r="AG106" s="69"/>
      <c r="AH106" s="358">
        <f aca="true" t="shared" si="16" ref="AH106:AJ107">A105</f>
        <v>48</v>
      </c>
      <c r="AI106" s="361" t="str">
        <f t="shared" si="16"/>
        <v>AGPPM0FBLE</v>
      </c>
      <c r="AJ106" s="280" t="str">
        <f t="shared" si="16"/>
        <v>Projekt munka **</v>
      </c>
      <c r="AK106" s="365"/>
      <c r="AL106" s="368"/>
      <c r="AM106" s="288"/>
    </row>
    <row r="107" spans="1:39" ht="18" customHeight="1" thickBot="1">
      <c r="A107" s="155">
        <f t="shared" si="15"/>
        <v>50</v>
      </c>
      <c r="B107" s="264" t="s">
        <v>232</v>
      </c>
      <c r="C107" s="146" t="s">
        <v>98</v>
      </c>
      <c r="D107" s="229">
        <f t="shared" si="13"/>
        <v>0</v>
      </c>
      <c r="E107" s="235">
        <f t="shared" si="14"/>
        <v>10</v>
      </c>
      <c r="F107" s="46"/>
      <c r="G107" s="47"/>
      <c r="H107" s="47"/>
      <c r="I107" s="218"/>
      <c r="J107" s="46"/>
      <c r="K107" s="47"/>
      <c r="L107" s="47"/>
      <c r="M107" s="218"/>
      <c r="N107" s="46"/>
      <c r="O107" s="47"/>
      <c r="P107" s="47"/>
      <c r="Q107" s="218"/>
      <c r="R107" s="46"/>
      <c r="S107" s="47"/>
      <c r="T107" s="47"/>
      <c r="U107" s="218"/>
      <c r="V107" s="46"/>
      <c r="W107" s="47"/>
      <c r="X107" s="47"/>
      <c r="Y107" s="218"/>
      <c r="Z107" s="46"/>
      <c r="AA107" s="47"/>
      <c r="AB107" s="47"/>
      <c r="AC107" s="218"/>
      <c r="AD107" s="46"/>
      <c r="AE107" s="47"/>
      <c r="AF107" s="47" t="s">
        <v>24</v>
      </c>
      <c r="AG107" s="218">
        <v>10</v>
      </c>
      <c r="AH107" s="316">
        <f t="shared" si="16"/>
        <v>49</v>
      </c>
      <c r="AI107" s="328" t="str">
        <f t="shared" si="16"/>
        <v>AGDSD1FBLE</v>
      </c>
      <c r="AJ107" s="286" t="str">
        <f t="shared" si="16"/>
        <v>Szakdolgozat I.</v>
      </c>
      <c r="AK107" s="366"/>
      <c r="AL107" s="369"/>
      <c r="AM107" s="289"/>
    </row>
    <row r="108" spans="2:41" ht="18" customHeight="1">
      <c r="B108" s="208"/>
      <c r="C108" s="209" t="s">
        <v>15</v>
      </c>
      <c r="D108" s="236">
        <f>SUM(D9+D15+D21+D26+D30+D33+D36+D92+D99+D107+D106+D105)</f>
        <v>811</v>
      </c>
      <c r="E108" s="237">
        <f>SUM(E9+E15+E21+E26+E30+E33+E36+E92+E99+E107+E106+E105)+E131</f>
        <v>210</v>
      </c>
      <c r="F108" s="210">
        <f>SUM(F9+F15+F21+F26+F30+F33+F36+F92+F99+F107+F106+F105)+F131</f>
        <v>108</v>
      </c>
      <c r="G108" s="211">
        <f>SUM(G9+G15+G21+G26+G30+G33+G36+G92+G99+G107+G106+G105)+G131</f>
        <v>25</v>
      </c>
      <c r="H108" s="211"/>
      <c r="I108" s="212">
        <f>SUM(I9+I15+I21+I26+I30+I33+I36+I92+I99+I107+I106+I105)+I131</f>
        <v>27</v>
      </c>
      <c r="J108" s="210">
        <f>SUM(J9+J15+J21+J26+J30+J33+J36+J92+J99+J107+J106+J105)+J131</f>
        <v>118</v>
      </c>
      <c r="K108" s="211">
        <f>SUM(K9+K15+K21+K26+K30+K33+K36+K92+K99+K107+K106+K105)+K131</f>
        <v>35</v>
      </c>
      <c r="L108" s="211"/>
      <c r="M108" s="213">
        <f>SUM(M9+M15+M21+M26+M30+M33+M36+M92+M99+M107+M106+M105)+M131</f>
        <v>33</v>
      </c>
      <c r="N108" s="214">
        <f>SUM(N9+N15+N21+N26+N30+N33+N36+N92+N99+N107+N106+N105)+N131</f>
        <v>110</v>
      </c>
      <c r="O108" s="215">
        <f>SUM(O9+O15+O21+O26+O30+O33+O36+O92+O99+O107+O106+O105)+O131</f>
        <v>25</v>
      </c>
      <c r="P108" s="215"/>
      <c r="Q108" s="216">
        <f>SUM(Q9+Q15+Q21+Q26+Q30+Q33+Q36+Q92+Q99+Q107+Q106+Q105)+Q131</f>
        <v>30</v>
      </c>
      <c r="R108" s="210">
        <f>SUM(R9+R15+R21+R26+R30+R33+R36+R92+R99+R107+R106+R105)+R131</f>
        <v>85</v>
      </c>
      <c r="S108" s="211">
        <f>SUM(S9+S15+S21+S26+S30+S33+S36+S92+S99+S107+S106+S105)+S131</f>
        <v>50</v>
      </c>
      <c r="T108" s="211"/>
      <c r="U108" s="212">
        <f>SUM(U9+U15+U21+U26+U30+U33+U36+U92+U99+U107+U106+U105)+U131</f>
        <v>29</v>
      </c>
      <c r="V108" s="210">
        <f>SUM(V9+V15+V21+V26+V30+V33+V36+V92+V99+V107+V106+V105)+V131</f>
        <v>75</v>
      </c>
      <c r="W108" s="211">
        <f>SUM(W9+W15+W21+W26+W30+W33+W36+W92+W99+W107+W106+W105)+W131</f>
        <v>65</v>
      </c>
      <c r="X108" s="211"/>
      <c r="Y108" s="212">
        <f>SUM(Y9+Y15+Y21+Y26+Y30+Y33+Y36+Y92+Y99+Y107+Y106+Y105)+Y131</f>
        <v>33</v>
      </c>
      <c r="Z108" s="210">
        <f>SUM(Z9+Z15+Z21+Z26+Z30+Z33+Z36+Z92+Z99+Z107+Z106+Z105)+Z131</f>
        <v>90</v>
      </c>
      <c r="AA108" s="211">
        <f>SUM(AA9+AA15+AA21+AA26+AA30+AA33+AA36+AA92+AA99+AA107+AA106+AA105)+AA131</f>
        <v>25</v>
      </c>
      <c r="AB108" s="211"/>
      <c r="AC108" s="212">
        <f>SUM(AC9+AC15+AC21+AC26+AC30+AC33+AC36+AC92+AC99+AC107+AC106+AC105)+AC131</f>
        <v>28</v>
      </c>
      <c r="AD108" s="210">
        <f>SUM(AD40+AD46+AD52+AD56+AD60+AD63+AD66+AD92+AD99+AD155)</f>
        <v>0</v>
      </c>
      <c r="AE108" s="211">
        <f>SUM(AE40+AE46+AE52+AE56+AE60+AE63+AE66+AE92+AE99)</f>
        <v>0</v>
      </c>
      <c r="AF108" s="211"/>
      <c r="AG108" s="212">
        <f>AG107+AG131</f>
        <v>30</v>
      </c>
      <c r="AH108" s="72"/>
      <c r="AN108" s="180"/>
      <c r="AO108" s="181"/>
    </row>
    <row r="109" spans="2:36" ht="19.5" customHeight="1">
      <c r="B109" s="86"/>
      <c r="C109" s="124" t="s">
        <v>18</v>
      </c>
      <c r="D109" s="238"/>
      <c r="E109" s="239"/>
      <c r="F109" s="34">
        <f>SUM(F108,G108)</f>
        <v>133</v>
      </c>
      <c r="G109" s="29"/>
      <c r="H109" s="29"/>
      <c r="I109" s="16"/>
      <c r="J109" s="34">
        <f>SUM(J108,K108)</f>
        <v>153</v>
      </c>
      <c r="K109" s="29"/>
      <c r="L109" s="29"/>
      <c r="M109" s="82"/>
      <c r="N109" s="34">
        <f>SUM(N108,O108)</f>
        <v>135</v>
      </c>
      <c r="O109" s="29"/>
      <c r="P109" s="29"/>
      <c r="Q109" s="16"/>
      <c r="R109" s="34">
        <f>SUM(R108,S108)</f>
        <v>135</v>
      </c>
      <c r="S109" s="29"/>
      <c r="T109" s="29"/>
      <c r="U109" s="16"/>
      <c r="V109" s="34">
        <f>SUM(V108,W108)</f>
        <v>140</v>
      </c>
      <c r="W109" s="29"/>
      <c r="X109" s="29"/>
      <c r="Y109" s="16"/>
      <c r="Z109" s="34">
        <f>SUM(Z108,AA108)</f>
        <v>115</v>
      </c>
      <c r="AA109" s="29"/>
      <c r="AB109" s="29"/>
      <c r="AC109" s="16"/>
      <c r="AD109" s="34">
        <f>SUM(AD108,AE108)</f>
        <v>0</v>
      </c>
      <c r="AE109" s="29"/>
      <c r="AF109" s="29"/>
      <c r="AG109" s="16"/>
      <c r="AH109" s="31"/>
      <c r="AI109" s="272"/>
      <c r="AJ109" s="272"/>
    </row>
    <row r="110" spans="2:34" ht="19.5" customHeight="1">
      <c r="B110" s="86"/>
      <c r="C110" s="87" t="s">
        <v>14</v>
      </c>
      <c r="D110" s="227"/>
      <c r="E110" s="74"/>
      <c r="F110" s="2"/>
      <c r="G110" s="8"/>
      <c r="H110" s="8">
        <f>COUNTIF(H$10:H$57,"v")+COUNTIF(H$94:H$107,"v")</f>
        <v>4</v>
      </c>
      <c r="I110" s="6"/>
      <c r="J110" s="2"/>
      <c r="K110" s="8"/>
      <c r="L110" s="8">
        <f>COUNTIF(L$10:L$57,"v")+COUNTIF(L$94:L$107,"v")</f>
        <v>5</v>
      </c>
      <c r="M110" s="83"/>
      <c r="N110" s="2"/>
      <c r="O110" s="8"/>
      <c r="P110" s="8">
        <f>COUNTIF(P$10:P$57,"v")+COUNTIF(P$94:P$107,"v")</f>
        <v>5</v>
      </c>
      <c r="Q110" s="6"/>
      <c r="R110" s="2"/>
      <c r="S110" s="8"/>
      <c r="T110" s="8">
        <f>COUNTIF(T$10:T$57,"v")+COUNTIF(T$94:T$107,"v")</f>
        <v>5</v>
      </c>
      <c r="U110" s="6"/>
      <c r="V110" s="2"/>
      <c r="W110" s="8"/>
      <c r="X110" s="8">
        <f>COUNTIF(X$10:X$57,"v")+COUNTIF(X$94:X$107,"v")</f>
        <v>4</v>
      </c>
      <c r="Y110" s="6"/>
      <c r="Z110" s="2"/>
      <c r="AA110" s="8"/>
      <c r="AB110" s="8">
        <f>COUNTIF(AB$10:AB$57,"v")+COUNTIF(AB$94:AB$107,"v")</f>
        <v>4</v>
      </c>
      <c r="AC110" s="6"/>
      <c r="AD110" s="2"/>
      <c r="AE110" s="8"/>
      <c r="AF110" s="8">
        <f>COUNTIF(AF$10:AF$57,"v")+COUNTIF(AF$94:AF$107,"v")</f>
        <v>0</v>
      </c>
      <c r="AG110" s="6"/>
      <c r="AH110" s="31"/>
    </row>
    <row r="111" spans="2:34" ht="15.75">
      <c r="B111" s="86"/>
      <c r="C111" s="88" t="s">
        <v>23</v>
      </c>
      <c r="D111" s="233"/>
      <c r="E111" s="240"/>
      <c r="F111" s="32"/>
      <c r="G111" s="28"/>
      <c r="H111" s="8">
        <f>COUNTIF(H$10:H$57,"é")+COUNTIF(H$94:H$107,"é")</f>
        <v>3</v>
      </c>
      <c r="I111" s="11"/>
      <c r="J111" s="32"/>
      <c r="K111" s="28"/>
      <c r="L111" s="8">
        <f>COUNTIF(L$10:L$57,"é")+COUNTIF(L$94:L$107,"é")</f>
        <v>4</v>
      </c>
      <c r="M111" s="147"/>
      <c r="N111" s="32"/>
      <c r="O111" s="28"/>
      <c r="P111" s="8">
        <f>COUNTIF(P$10:P$57,"é")+COUNTIF(P$94:P$107,"é")</f>
        <v>4</v>
      </c>
      <c r="Q111" s="11"/>
      <c r="R111" s="32"/>
      <c r="S111" s="28"/>
      <c r="T111" s="8">
        <f>COUNTIF(T$10:T$57,"é")+COUNTIF(T$94:T$107,"é")</f>
        <v>2</v>
      </c>
      <c r="U111" s="11"/>
      <c r="V111" s="32"/>
      <c r="W111" s="28"/>
      <c r="X111" s="8">
        <f>COUNTIF(X$10:X$57,"é")+COUNTIF(X$94:X$107,"é")</f>
        <v>3</v>
      </c>
      <c r="Y111" s="11"/>
      <c r="Z111" s="32"/>
      <c r="AA111" s="28"/>
      <c r="AB111" s="8">
        <f>COUNTIF(AB$10:AB$57,"é")+COUNTIF(AB$94:AB$107,"é")</f>
        <v>5</v>
      </c>
      <c r="AC111" s="11"/>
      <c r="AD111" s="32"/>
      <c r="AE111" s="28"/>
      <c r="AF111" s="8">
        <f>COUNTIF(AF$10:AF$57,"é")+COUNTIF(AF$94:AF$107,"é")</f>
        <v>0</v>
      </c>
      <c r="AG111" s="11"/>
      <c r="AH111" s="31"/>
    </row>
    <row r="112" spans="2:41" ht="22.5" customHeight="1" thickBot="1">
      <c r="B112" s="89"/>
      <c r="C112" s="40" t="s">
        <v>25</v>
      </c>
      <c r="D112" s="241"/>
      <c r="E112" s="242"/>
      <c r="F112" s="36"/>
      <c r="G112" s="41"/>
      <c r="H112" s="41">
        <f>COUNTIF(H$10:H$57,"a")+COUNTIF(H$94:H$107,"a")</f>
        <v>0</v>
      </c>
      <c r="I112" s="42"/>
      <c r="J112" s="36"/>
      <c r="K112" s="41"/>
      <c r="L112" s="41">
        <f>COUNTIF(L$10:L$57,"a")+COUNTIF(L$94:L$107,"a")</f>
        <v>0</v>
      </c>
      <c r="M112" s="148"/>
      <c r="N112" s="204"/>
      <c r="O112" s="205"/>
      <c r="P112" s="205">
        <f>COUNTIF(P$10:P$57,"a")+COUNTIF(P$94:P$107,"a")</f>
        <v>0</v>
      </c>
      <c r="Q112" s="206"/>
      <c r="R112" s="36"/>
      <c r="S112" s="41"/>
      <c r="T112" s="41">
        <f>COUNTIF(T$10:T$57,"a")+COUNTIF(T$94:T$107,"a")</f>
        <v>0</v>
      </c>
      <c r="U112" s="42"/>
      <c r="V112" s="36"/>
      <c r="W112" s="41"/>
      <c r="X112" s="41">
        <f>COUNTIF(X$10:X$57,"a")+COUNTIF(X$94:X$107,"a")</f>
        <v>0</v>
      </c>
      <c r="Y112" s="42"/>
      <c r="Z112" s="36"/>
      <c r="AA112" s="41"/>
      <c r="AB112" s="41">
        <f>COUNTIF(AB$10:AB$57,"a")+COUNTIF(AB$94:AB$107,"a")</f>
        <v>0</v>
      </c>
      <c r="AC112" s="42"/>
      <c r="AD112" s="36"/>
      <c r="AE112" s="41"/>
      <c r="AF112" s="41">
        <f>COUNTIF(AF$10:AF$57,"a")+COUNTIF(AF$94:AF$107,"a")</f>
        <v>1</v>
      </c>
      <c r="AG112" s="42"/>
      <c r="AH112" s="14"/>
      <c r="AO112" s="182"/>
    </row>
    <row r="114" spans="3:41" ht="15.75">
      <c r="C114" s="90" t="s">
        <v>271</v>
      </c>
      <c r="D114" s="257" t="s">
        <v>100</v>
      </c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O114" s="181"/>
    </row>
    <row r="115" spans="3:41" ht="15.75">
      <c r="C115" s="79"/>
      <c r="D115" s="257" t="s">
        <v>76</v>
      </c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O115" s="175"/>
    </row>
    <row r="116" spans="3:41" ht="15.75">
      <c r="C116" s="79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O116" s="175"/>
    </row>
    <row r="117" spans="2:41" ht="15.75">
      <c r="B117" s="10" t="s">
        <v>114</v>
      </c>
      <c r="C117" s="10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37"/>
      <c r="AD117" s="37"/>
      <c r="AN117" s="37"/>
      <c r="AO117" s="37"/>
    </row>
    <row r="118" spans="1:41" ht="15.75">
      <c r="A118" s="10"/>
      <c r="B118" s="30" t="s">
        <v>4</v>
      </c>
      <c r="C118" s="137" t="s">
        <v>115</v>
      </c>
      <c r="D118" s="258" t="s">
        <v>121</v>
      </c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37"/>
      <c r="AD118" s="37"/>
      <c r="AE118" s="37"/>
      <c r="AF118" s="37"/>
      <c r="AG118" s="37"/>
      <c r="AH118" s="133"/>
      <c r="AI118" s="271"/>
      <c r="AJ118" s="271"/>
      <c r="AK118" s="133"/>
      <c r="AN118" s="133"/>
      <c r="AO118" s="183"/>
    </row>
    <row r="119" spans="1:41" ht="18" customHeight="1">
      <c r="A119" s="10"/>
      <c r="B119" s="30" t="s">
        <v>5</v>
      </c>
      <c r="C119" s="137" t="s">
        <v>117</v>
      </c>
      <c r="D119" s="258" t="s">
        <v>123</v>
      </c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37"/>
      <c r="AD119" s="37"/>
      <c r="AE119" s="37"/>
      <c r="AF119" s="37"/>
      <c r="AG119" s="37"/>
      <c r="AH119" s="133"/>
      <c r="AI119" s="271"/>
      <c r="AJ119" s="271"/>
      <c r="AK119" s="133"/>
      <c r="AN119" s="133"/>
      <c r="AO119" s="183"/>
    </row>
    <row r="120" spans="1:42" s="37" customFormat="1" ht="15">
      <c r="A120" s="133"/>
      <c r="D120" s="133"/>
      <c r="E120" s="245"/>
      <c r="AH120" s="133"/>
      <c r="AI120" s="271"/>
      <c r="AJ120" s="271"/>
      <c r="AK120" s="133"/>
      <c r="AL120" s="265"/>
      <c r="AM120" s="265"/>
      <c r="AP120" s="135"/>
    </row>
    <row r="121" spans="1:42" s="26" customFormat="1" ht="15.75" customHeight="1">
      <c r="A121" s="30"/>
      <c r="B121" s="1"/>
      <c r="C121" s="94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10"/>
      <c r="AC121" s="10"/>
      <c r="AD121" s="14"/>
      <c r="AE121" s="10"/>
      <c r="AF121" s="10"/>
      <c r="AG121" s="10"/>
      <c r="AH121" s="14"/>
      <c r="AI121" s="267"/>
      <c r="AJ121" s="267"/>
      <c r="AK121" s="43"/>
      <c r="AL121" s="265"/>
      <c r="AM121" s="265"/>
      <c r="AN121" s="134"/>
      <c r="AO121" s="191"/>
      <c r="AP121" s="35"/>
    </row>
    <row r="122" spans="1:42" s="26" customFormat="1" ht="15.75" customHeight="1" thickBot="1">
      <c r="A122" s="15"/>
      <c r="B122" s="1"/>
      <c r="C122" s="44" t="s">
        <v>41</v>
      </c>
      <c r="D122" s="248"/>
      <c r="E122" s="248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10"/>
      <c r="AC122" s="10"/>
      <c r="AD122" s="10"/>
      <c r="AE122" s="10"/>
      <c r="AF122" s="10"/>
      <c r="AG122" s="10"/>
      <c r="AH122" s="14"/>
      <c r="AI122" s="267"/>
      <c r="AJ122" s="267"/>
      <c r="AK122" s="43"/>
      <c r="AL122" s="265"/>
      <c r="AM122" s="265"/>
      <c r="AN122" s="134"/>
      <c r="AO122" s="192"/>
      <c r="AP122" s="35"/>
    </row>
    <row r="123" spans="1:42" s="26" customFormat="1" ht="15.75">
      <c r="A123" s="51"/>
      <c r="B123" s="420" t="s">
        <v>17</v>
      </c>
      <c r="C123" s="425" t="s">
        <v>2</v>
      </c>
      <c r="D123" s="221" t="s">
        <v>73</v>
      </c>
      <c r="E123" s="222" t="s">
        <v>70</v>
      </c>
      <c r="F123" s="422" t="s">
        <v>1</v>
      </c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52"/>
      <c r="AE123" s="52"/>
      <c r="AF123" s="53"/>
      <c r="AG123" s="54"/>
      <c r="AH123" s="406" t="s">
        <v>19</v>
      </c>
      <c r="AI123" s="407"/>
      <c r="AJ123" s="407"/>
      <c r="AK123" s="407"/>
      <c r="AL123" s="407"/>
      <c r="AM123" s="408"/>
      <c r="AN123" s="443"/>
      <c r="AO123" s="445"/>
      <c r="AP123" s="35"/>
    </row>
    <row r="124" spans="1:42" s="26" customFormat="1" ht="16.5" thickBot="1">
      <c r="A124" s="80"/>
      <c r="B124" s="424"/>
      <c r="C124" s="426"/>
      <c r="D124" s="80" t="s">
        <v>74</v>
      </c>
      <c r="E124" s="223"/>
      <c r="F124" s="55"/>
      <c r="G124" s="56" t="s">
        <v>4</v>
      </c>
      <c r="H124" s="56"/>
      <c r="I124" s="57"/>
      <c r="J124" s="56"/>
      <c r="K124" s="56" t="s">
        <v>5</v>
      </c>
      <c r="L124" s="56"/>
      <c r="M124" s="57"/>
      <c r="N124" s="56"/>
      <c r="O124" s="58" t="s">
        <v>6</v>
      </c>
      <c r="P124" s="56"/>
      <c r="Q124" s="57"/>
      <c r="R124" s="56"/>
      <c r="S124" s="58" t="s">
        <v>7</v>
      </c>
      <c r="T124" s="56"/>
      <c r="U124" s="57"/>
      <c r="V124" s="56"/>
      <c r="W124" s="58" t="s">
        <v>8</v>
      </c>
      <c r="X124" s="56"/>
      <c r="Y124" s="57"/>
      <c r="Z124" s="55"/>
      <c r="AA124" s="56" t="s">
        <v>9</v>
      </c>
      <c r="AB124" s="56"/>
      <c r="AC124" s="59"/>
      <c r="AD124" s="55"/>
      <c r="AE124" s="56" t="s">
        <v>16</v>
      </c>
      <c r="AF124" s="56"/>
      <c r="AG124" s="57"/>
      <c r="AH124" s="409"/>
      <c r="AI124" s="410"/>
      <c r="AJ124" s="410"/>
      <c r="AK124" s="410"/>
      <c r="AL124" s="410"/>
      <c r="AM124" s="411"/>
      <c r="AN124" s="444"/>
      <c r="AO124" s="446"/>
      <c r="AP124" s="35"/>
    </row>
    <row r="125" spans="1:42" s="26" customFormat="1" ht="16.5" thickBot="1">
      <c r="A125" s="72"/>
      <c r="B125" s="61"/>
      <c r="C125" s="62"/>
      <c r="D125" s="224"/>
      <c r="E125" s="30"/>
      <c r="F125" s="63" t="s">
        <v>78</v>
      </c>
      <c r="G125" s="64" t="s">
        <v>10</v>
      </c>
      <c r="H125" s="64" t="s">
        <v>11</v>
      </c>
      <c r="I125" s="65" t="s">
        <v>12</v>
      </c>
      <c r="J125" s="63" t="s">
        <v>78</v>
      </c>
      <c r="K125" s="64" t="s">
        <v>10</v>
      </c>
      <c r="L125" s="64" t="s">
        <v>11</v>
      </c>
      <c r="M125" s="65" t="s">
        <v>12</v>
      </c>
      <c r="N125" s="63" t="s">
        <v>78</v>
      </c>
      <c r="O125" s="64" t="s">
        <v>10</v>
      </c>
      <c r="P125" s="64" t="s">
        <v>11</v>
      </c>
      <c r="Q125" s="65" t="s">
        <v>12</v>
      </c>
      <c r="R125" s="63" t="s">
        <v>78</v>
      </c>
      <c r="S125" s="64" t="s">
        <v>10</v>
      </c>
      <c r="T125" s="64" t="s">
        <v>11</v>
      </c>
      <c r="U125" s="65" t="s">
        <v>12</v>
      </c>
      <c r="V125" s="63" t="s">
        <v>78</v>
      </c>
      <c r="W125" s="64" t="s">
        <v>10</v>
      </c>
      <c r="X125" s="64" t="s">
        <v>11</v>
      </c>
      <c r="Y125" s="65" t="s">
        <v>12</v>
      </c>
      <c r="Z125" s="63" t="s">
        <v>78</v>
      </c>
      <c r="AA125" s="64" t="s">
        <v>10</v>
      </c>
      <c r="AB125" s="64" t="s">
        <v>11</v>
      </c>
      <c r="AC125" s="65" t="s">
        <v>12</v>
      </c>
      <c r="AD125" s="66" t="s">
        <v>78</v>
      </c>
      <c r="AE125" s="15" t="s">
        <v>10</v>
      </c>
      <c r="AF125" s="15" t="s">
        <v>11</v>
      </c>
      <c r="AG125" s="67" t="s">
        <v>12</v>
      </c>
      <c r="AH125" s="373" t="s">
        <v>265</v>
      </c>
      <c r="AI125" s="374" t="s">
        <v>269</v>
      </c>
      <c r="AJ125" s="374" t="s">
        <v>267</v>
      </c>
      <c r="AK125" s="375" t="s">
        <v>265</v>
      </c>
      <c r="AL125" s="375" t="s">
        <v>270</v>
      </c>
      <c r="AM125" s="376" t="s">
        <v>268</v>
      </c>
      <c r="AN125" s="193"/>
      <c r="AO125" s="178"/>
      <c r="AP125" s="35"/>
    </row>
    <row r="126" spans="1:42" s="26" customFormat="1" ht="15.75">
      <c r="A126" s="96">
        <v>65</v>
      </c>
      <c r="B126" s="97" t="s">
        <v>253</v>
      </c>
      <c r="C126" s="110" t="s">
        <v>43</v>
      </c>
      <c r="D126" s="249">
        <v>1</v>
      </c>
      <c r="E126" s="250">
        <v>2</v>
      </c>
      <c r="F126" s="17"/>
      <c r="G126" s="111"/>
      <c r="H126" s="112"/>
      <c r="I126" s="19"/>
      <c r="J126" s="17"/>
      <c r="K126" s="111"/>
      <c r="L126" s="112"/>
      <c r="M126" s="19"/>
      <c r="N126" s="17"/>
      <c r="O126" s="111"/>
      <c r="P126" s="112" t="s">
        <v>22</v>
      </c>
      <c r="Q126" s="19">
        <v>2</v>
      </c>
      <c r="R126" s="17"/>
      <c r="S126" s="18"/>
      <c r="T126" s="18"/>
      <c r="U126" s="19"/>
      <c r="V126" s="17"/>
      <c r="W126" s="18"/>
      <c r="X126" s="18"/>
      <c r="Y126" s="19"/>
      <c r="Z126" s="17"/>
      <c r="AA126" s="111"/>
      <c r="AB126" s="112"/>
      <c r="AC126" s="19"/>
      <c r="AD126" s="17"/>
      <c r="AE126" s="18"/>
      <c r="AF126" s="18"/>
      <c r="AG126" s="19"/>
      <c r="AH126" s="315">
        <f>A10</f>
        <v>1</v>
      </c>
      <c r="AI126" s="379" t="str">
        <f>B10</f>
        <v>AMXMA1FBLE</v>
      </c>
      <c r="AJ126" s="268" t="str">
        <f>C10</f>
        <v>Matematika I.</v>
      </c>
      <c r="AK126" s="382">
        <f>A37</f>
        <v>22</v>
      </c>
      <c r="AL126" s="379" t="str">
        <f>B37</f>
        <v>AGXGE1FBLE</v>
      </c>
      <c r="AM126" s="284" t="str">
        <f>C37</f>
        <v>Geodézia I.</v>
      </c>
      <c r="AN126" s="290" t="s">
        <v>191</v>
      </c>
      <c r="AO126" s="194" t="s">
        <v>43</v>
      </c>
      <c r="AP126" s="35"/>
    </row>
    <row r="127" spans="1:42" s="26" customFormat="1" ht="15.75">
      <c r="A127" s="98">
        <f>A126+1</f>
        <v>66</v>
      </c>
      <c r="B127" s="99" t="s">
        <v>254</v>
      </c>
      <c r="C127" s="113" t="s">
        <v>44</v>
      </c>
      <c r="D127" s="251">
        <v>1</v>
      </c>
      <c r="E127" s="228">
        <v>2</v>
      </c>
      <c r="F127" s="2"/>
      <c r="G127" s="8"/>
      <c r="H127" s="8"/>
      <c r="I127" s="9"/>
      <c r="J127" s="2"/>
      <c r="K127" s="8"/>
      <c r="L127" s="8"/>
      <c r="M127" s="9"/>
      <c r="N127" s="2"/>
      <c r="O127" s="8"/>
      <c r="P127" s="8"/>
      <c r="Q127" s="9"/>
      <c r="R127" s="2"/>
      <c r="S127" s="8"/>
      <c r="T127" s="8" t="s">
        <v>22</v>
      </c>
      <c r="U127" s="6">
        <v>2</v>
      </c>
      <c r="V127" s="2"/>
      <c r="W127" s="8"/>
      <c r="X127" s="8"/>
      <c r="Y127" s="6"/>
      <c r="Z127" s="2"/>
      <c r="AA127" s="8"/>
      <c r="AB127" s="8"/>
      <c r="AC127" s="9"/>
      <c r="AD127" s="2"/>
      <c r="AE127" s="8"/>
      <c r="AF127" s="8"/>
      <c r="AG127" s="6"/>
      <c r="AH127" s="314">
        <f>A41</f>
        <v>26</v>
      </c>
      <c r="AI127" s="380" t="str">
        <f>B41</f>
        <v>AGXKS0FBLE</v>
      </c>
      <c r="AJ127" s="268" t="str">
        <f>C41</f>
        <v>Kiegyenlítő számítás</v>
      </c>
      <c r="AK127" s="383"/>
      <c r="AL127" s="380"/>
      <c r="AM127" s="274"/>
      <c r="AN127" s="168" t="s">
        <v>192</v>
      </c>
      <c r="AO127" s="163" t="s">
        <v>44</v>
      </c>
      <c r="AP127" s="35"/>
    </row>
    <row r="128" spans="1:41" s="26" customFormat="1" ht="15.75">
      <c r="A128" s="98">
        <f>A127+1</f>
        <v>67</v>
      </c>
      <c r="B128" s="99" t="s">
        <v>255</v>
      </c>
      <c r="C128" s="113" t="s">
        <v>42</v>
      </c>
      <c r="D128" s="252">
        <v>1</v>
      </c>
      <c r="E128" s="228">
        <v>2</v>
      </c>
      <c r="F128" s="114"/>
      <c r="G128" s="121"/>
      <c r="H128" s="121"/>
      <c r="I128" s="9"/>
      <c r="J128" s="114"/>
      <c r="K128" s="121"/>
      <c r="L128" s="121"/>
      <c r="M128" s="115"/>
      <c r="N128" s="114"/>
      <c r="O128" s="121"/>
      <c r="P128" s="121"/>
      <c r="Q128" s="9"/>
      <c r="R128" s="2"/>
      <c r="S128" s="8"/>
      <c r="T128" s="8"/>
      <c r="U128" s="6"/>
      <c r="V128" s="2"/>
      <c r="W128" s="8"/>
      <c r="X128" s="8" t="s">
        <v>22</v>
      </c>
      <c r="Y128" s="6">
        <v>2</v>
      </c>
      <c r="Z128" s="114"/>
      <c r="AA128" s="121"/>
      <c r="AB128" s="121"/>
      <c r="AC128" s="9"/>
      <c r="AD128" s="2"/>
      <c r="AE128" s="8"/>
      <c r="AF128" s="8"/>
      <c r="AG128" s="6"/>
      <c r="AH128" s="314">
        <f aca="true" t="shared" si="17" ref="AH128:AJ130">A45</f>
        <v>30</v>
      </c>
      <c r="AI128" s="380" t="str">
        <f t="shared" si="17"/>
        <v>AGXTG0FBLE</v>
      </c>
      <c r="AJ128" s="268" t="str">
        <f t="shared" si="17"/>
        <v>Topográfia</v>
      </c>
      <c r="AK128" s="363">
        <f>A51</f>
        <v>36</v>
      </c>
      <c r="AL128" s="380" t="str">
        <f>B51</f>
        <v>AGXGH0FBLE</v>
      </c>
      <c r="AM128" s="274" t="str">
        <f>C51</f>
        <v>Geodéziai hálózatok</v>
      </c>
      <c r="AN128" s="168" t="s">
        <v>193</v>
      </c>
      <c r="AO128" s="163" t="s">
        <v>42</v>
      </c>
    </row>
    <row r="129" spans="1:41" s="26" customFormat="1" ht="15.75" customHeight="1">
      <c r="A129" s="98">
        <f>A128+1</f>
        <v>68</v>
      </c>
      <c r="B129" s="100" t="s">
        <v>256</v>
      </c>
      <c r="C129" s="113" t="s">
        <v>47</v>
      </c>
      <c r="D129" s="253">
        <v>4</v>
      </c>
      <c r="E129" s="228">
        <v>8</v>
      </c>
      <c r="F129" s="116"/>
      <c r="G129" s="121"/>
      <c r="H129" s="121"/>
      <c r="I129" s="9"/>
      <c r="J129" s="116"/>
      <c r="K129" s="121"/>
      <c r="L129" s="121"/>
      <c r="M129" s="115"/>
      <c r="N129" s="116"/>
      <c r="O129" s="121"/>
      <c r="P129" s="121"/>
      <c r="Q129" s="9"/>
      <c r="R129" s="2"/>
      <c r="S129" s="8"/>
      <c r="T129" s="8"/>
      <c r="U129" s="6"/>
      <c r="V129" s="2"/>
      <c r="W129" s="8"/>
      <c r="X129" s="8"/>
      <c r="Y129" s="6"/>
      <c r="Z129" s="116"/>
      <c r="AA129" s="121"/>
      <c r="AB129" s="121"/>
      <c r="AC129" s="9"/>
      <c r="AD129" s="2"/>
      <c r="AE129" s="8"/>
      <c r="AF129" s="8" t="s">
        <v>22</v>
      </c>
      <c r="AG129" s="6">
        <v>8</v>
      </c>
      <c r="AH129" s="314">
        <f t="shared" si="17"/>
        <v>31</v>
      </c>
      <c r="AI129" s="380" t="str">
        <f t="shared" si="17"/>
        <v>AGXNT1FBLE</v>
      </c>
      <c r="AJ129" s="268" t="str">
        <f t="shared" si="17"/>
        <v>Nagyméretarányú térképezés I.</v>
      </c>
      <c r="AK129" s="363">
        <f>A51</f>
        <v>36</v>
      </c>
      <c r="AL129" s="380" t="str">
        <f>B51</f>
        <v>AGXGH0FBLE</v>
      </c>
      <c r="AM129" s="274" t="str">
        <f>C51</f>
        <v>Geodéziai hálózatok</v>
      </c>
      <c r="AN129" s="168" t="s">
        <v>194</v>
      </c>
      <c r="AO129" s="163" t="s">
        <v>47</v>
      </c>
    </row>
    <row r="130" spans="1:41" s="26" customFormat="1" ht="16.5" thickBot="1">
      <c r="A130" s="207">
        <f>A129+1</f>
        <v>69</v>
      </c>
      <c r="B130" s="101" t="s">
        <v>257</v>
      </c>
      <c r="C130" s="117" t="s">
        <v>48</v>
      </c>
      <c r="D130" s="254">
        <v>6</v>
      </c>
      <c r="E130" s="235">
        <v>12</v>
      </c>
      <c r="F130" s="118"/>
      <c r="G130" s="119"/>
      <c r="H130" s="119"/>
      <c r="I130" s="120"/>
      <c r="J130" s="118"/>
      <c r="K130" s="119"/>
      <c r="L130" s="119"/>
      <c r="M130" s="119"/>
      <c r="N130" s="118"/>
      <c r="O130" s="119"/>
      <c r="P130" s="119"/>
      <c r="Q130" s="120"/>
      <c r="R130" s="46"/>
      <c r="S130" s="47"/>
      <c r="T130" s="47"/>
      <c r="U130" s="48"/>
      <c r="V130" s="46"/>
      <c r="W130" s="47"/>
      <c r="X130" s="47"/>
      <c r="Y130" s="48"/>
      <c r="Z130" s="118"/>
      <c r="AA130" s="119"/>
      <c r="AB130" s="119"/>
      <c r="AC130" s="120"/>
      <c r="AD130" s="46"/>
      <c r="AE130" s="47"/>
      <c r="AF130" s="47" t="s">
        <v>22</v>
      </c>
      <c r="AG130" s="48">
        <v>12</v>
      </c>
      <c r="AH130" s="316">
        <f t="shared" si="17"/>
        <v>32</v>
      </c>
      <c r="AI130" s="381" t="str">
        <f t="shared" si="17"/>
        <v>AGXMG1FBLE</v>
      </c>
      <c r="AJ130" s="378" t="str">
        <f t="shared" si="17"/>
        <v>Mérnökgeodézia I.</v>
      </c>
      <c r="AK130" s="384">
        <f>A106</f>
        <v>49</v>
      </c>
      <c r="AL130" s="381" t="str">
        <f>B106</f>
        <v>AGDSD1FBLE</v>
      </c>
      <c r="AM130" s="289" t="str">
        <f>C106</f>
        <v>Szakdolgozat I.</v>
      </c>
      <c r="AN130" s="291" t="s">
        <v>195</v>
      </c>
      <c r="AO130" s="174" t="s">
        <v>48</v>
      </c>
    </row>
    <row r="131" spans="1:41" s="26" customFormat="1" ht="16.5" thickBot="1">
      <c r="A131" s="126"/>
      <c r="B131" s="1"/>
      <c r="C131" s="102" t="s">
        <v>21</v>
      </c>
      <c r="D131" s="255">
        <f>SUM(D126:D130)</f>
        <v>13</v>
      </c>
      <c r="E131" s="256">
        <f>SUM(E126:E130)</f>
        <v>26</v>
      </c>
      <c r="F131" s="104"/>
      <c r="G131" s="105"/>
      <c r="H131" s="105"/>
      <c r="I131" s="103">
        <f>SUM(I126:I130)</f>
        <v>0</v>
      </c>
      <c r="J131" s="104"/>
      <c r="K131" s="105"/>
      <c r="L131" s="105"/>
      <c r="M131" s="103">
        <f>SUM(M126:M130)</f>
        <v>0</v>
      </c>
      <c r="N131" s="104"/>
      <c r="O131" s="105"/>
      <c r="P131" s="105"/>
      <c r="Q131" s="103">
        <f>SUM(Q126:Q130)</f>
        <v>2</v>
      </c>
      <c r="R131" s="104"/>
      <c r="S131" s="105"/>
      <c r="T131" s="106"/>
      <c r="U131" s="103">
        <f>SUM(U126:U130)</f>
        <v>2</v>
      </c>
      <c r="V131" s="104"/>
      <c r="W131" s="105"/>
      <c r="X131" s="106"/>
      <c r="Y131" s="103">
        <f>SUM(Y126:Y130)</f>
        <v>2</v>
      </c>
      <c r="Z131" s="104"/>
      <c r="AA131" s="105"/>
      <c r="AB131" s="105"/>
      <c r="AC131" s="103">
        <f>SUM(AC126:AC130)</f>
        <v>0</v>
      </c>
      <c r="AD131" s="104"/>
      <c r="AE131" s="105"/>
      <c r="AF131" s="106"/>
      <c r="AG131" s="103">
        <f>SUM(AG126:AG130)</f>
        <v>20</v>
      </c>
      <c r="AH131" s="14"/>
      <c r="AI131" s="267"/>
      <c r="AJ131" s="267"/>
      <c r="AK131" s="43"/>
      <c r="AL131" s="265"/>
      <c r="AM131" s="265"/>
      <c r="AN131" s="196"/>
      <c r="AO131" s="196"/>
    </row>
    <row r="132" spans="1:41" s="26" customFormat="1" ht="15.75">
      <c r="A132" s="30"/>
      <c r="B132" s="1"/>
      <c r="C132" s="49"/>
      <c r="D132" s="30"/>
      <c r="E132" s="30"/>
      <c r="F132" s="10"/>
      <c r="G132" s="10"/>
      <c r="H132" s="10"/>
      <c r="I132" s="10"/>
      <c r="J132" s="53"/>
      <c r="K132" s="53"/>
      <c r="L132" s="53"/>
      <c r="M132" s="53"/>
      <c r="N132" s="407"/>
      <c r="O132" s="407"/>
      <c r="P132" s="407"/>
      <c r="Q132" s="407"/>
      <c r="R132" s="53"/>
      <c r="S132" s="53"/>
      <c r="T132" s="53"/>
      <c r="U132" s="53"/>
      <c r="V132" s="53"/>
      <c r="W132" s="53"/>
      <c r="X132" s="53"/>
      <c r="Y132" s="53"/>
      <c r="Z132" s="407"/>
      <c r="AA132" s="407"/>
      <c r="AB132" s="407"/>
      <c r="AC132" s="407"/>
      <c r="AD132" s="53"/>
      <c r="AE132" s="10"/>
      <c r="AF132" s="10"/>
      <c r="AG132" s="10"/>
      <c r="AH132" s="14"/>
      <c r="AI132" s="267"/>
      <c r="AJ132" s="267"/>
      <c r="AK132" s="43"/>
      <c r="AL132" s="265"/>
      <c r="AM132" s="265"/>
      <c r="AN132" s="134"/>
      <c r="AO132" s="158"/>
    </row>
    <row r="133" spans="1:42" s="26" customFormat="1" ht="15.75">
      <c r="A133" s="30"/>
      <c r="B133" s="1"/>
      <c r="C133" s="49"/>
      <c r="D133" s="30"/>
      <c r="E133" s="3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0"/>
      <c r="AI133" s="267"/>
      <c r="AJ133" s="267"/>
      <c r="AK133" s="30"/>
      <c r="AL133" s="265"/>
      <c r="AM133" s="265"/>
      <c r="AN133" s="134"/>
      <c r="AO133" s="158"/>
      <c r="AP133" s="35"/>
    </row>
    <row r="134" spans="1:42" s="26" customFormat="1" ht="15.75">
      <c r="A134" s="30"/>
      <c r="B134" s="1"/>
      <c r="C134" s="49"/>
      <c r="D134" s="30"/>
      <c r="E134" s="3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0"/>
      <c r="AI134" s="267"/>
      <c r="AJ134" s="267"/>
      <c r="AK134" s="30"/>
      <c r="AL134" s="265"/>
      <c r="AM134" s="265"/>
      <c r="AN134" s="134"/>
      <c r="AO134" s="158"/>
      <c r="AP134" s="35"/>
    </row>
  </sheetData>
  <sheetProtection/>
  <mergeCells count="52">
    <mergeCell ref="AN56:AO57"/>
    <mergeCell ref="AN123:AN124"/>
    <mergeCell ref="AO123:AO124"/>
    <mergeCell ref="AN59:AO59"/>
    <mergeCell ref="AN66:AO66"/>
    <mergeCell ref="AN89:AO90"/>
    <mergeCell ref="AN92:AO92"/>
    <mergeCell ref="AN99:AO99"/>
    <mergeCell ref="AH6:AM7"/>
    <mergeCell ref="AN27:AN28"/>
    <mergeCell ref="AO27:AO28"/>
    <mergeCell ref="AN30:AO30"/>
    <mergeCell ref="AN33:AO33"/>
    <mergeCell ref="AN36:AO36"/>
    <mergeCell ref="F56:AC56"/>
    <mergeCell ref="A2:AM2"/>
    <mergeCell ref="AN6:AO7"/>
    <mergeCell ref="AN9:AO9"/>
    <mergeCell ref="AN15:AO15"/>
    <mergeCell ref="AN21:AO21"/>
    <mergeCell ref="AN26:AO26"/>
    <mergeCell ref="A6:A7"/>
    <mergeCell ref="B6:B7"/>
    <mergeCell ref="C6:C7"/>
    <mergeCell ref="C56:C57"/>
    <mergeCell ref="AH123:AM124"/>
    <mergeCell ref="N132:Q132"/>
    <mergeCell ref="Z132:AC132"/>
    <mergeCell ref="A3:AM3"/>
    <mergeCell ref="A4:AM4"/>
    <mergeCell ref="F6:AC6"/>
    <mergeCell ref="D121:AA121"/>
    <mergeCell ref="B123:B124"/>
    <mergeCell ref="C123:C124"/>
    <mergeCell ref="F123:AC123"/>
    <mergeCell ref="B92:C92"/>
    <mergeCell ref="B99:C99"/>
    <mergeCell ref="B59:C59"/>
    <mergeCell ref="B66:C66"/>
    <mergeCell ref="B89:B90"/>
    <mergeCell ref="C89:C90"/>
    <mergeCell ref="F89:AC89"/>
    <mergeCell ref="AH89:AM90"/>
    <mergeCell ref="AH56:AM57"/>
    <mergeCell ref="B9:C9"/>
    <mergeCell ref="B15:C15"/>
    <mergeCell ref="B21:C21"/>
    <mergeCell ref="B26:C26"/>
    <mergeCell ref="B30:C30"/>
    <mergeCell ref="B33:C33"/>
    <mergeCell ref="B36:C36"/>
    <mergeCell ref="B56:B5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7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E-tanterv&amp;R&amp;"Arial CE,Félkövér"Érvényes: 2017/2018. 
NAPPALI </oddHeader>
    <oddFooter>&amp;R&amp;"Arial CE,Félkövér"&amp;12&amp;P / &amp;N</oddFooter>
  </headerFooter>
  <rowBreaks count="3" manualBreakCount="3">
    <brk id="53" max="36" man="1"/>
    <brk id="86" max="36" man="1"/>
    <brk id="119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75" zoomScaleNormal="75" zoomScaleSheetLayoutView="100" zoomScalePageLayoutView="91" workbookViewId="0" topLeftCell="A2">
      <pane xSplit="5" ySplit="4" topLeftCell="F6" activePane="bottomRight" state="frozen"/>
      <selection pane="topLeft" activeCell="A2" sqref="A2"/>
      <selection pane="topRight" activeCell="F2" sqref="F2"/>
      <selection pane="bottomLeft" activeCell="A9" sqref="A9"/>
      <selection pane="bottomRight" activeCell="C20" sqref="C18:C20"/>
    </sheetView>
  </sheetViews>
  <sheetFormatPr defaultColWidth="9.00390625" defaultRowHeight="12.75"/>
  <cols>
    <col min="1" max="1" width="4.25390625" style="30" customWidth="1"/>
    <col min="2" max="2" width="14.25390625" style="1" customWidth="1"/>
    <col min="3" max="3" width="48.375" style="49" customWidth="1"/>
    <col min="4" max="4" width="6.625" style="30" customWidth="1"/>
    <col min="5" max="5" width="7.875" style="30" customWidth="1"/>
    <col min="6" max="6" width="5.125" style="10" customWidth="1"/>
    <col min="7" max="7" width="17.125" style="10" bestFit="1" customWidth="1"/>
    <col min="8" max="8" width="48.125" style="10" bestFit="1" customWidth="1"/>
    <col min="9" max="9" width="13.875" style="10" bestFit="1" customWidth="1"/>
    <col min="10" max="10" width="36.625" style="10" bestFit="1" customWidth="1"/>
    <col min="11" max="11" width="5.125" style="10" bestFit="1" customWidth="1"/>
    <col min="12" max="14" width="4.625" style="10" bestFit="1" customWidth="1"/>
    <col min="15" max="15" width="5.25390625" style="10" bestFit="1" customWidth="1"/>
    <col min="16" max="16" width="4.625" style="10" bestFit="1" customWidth="1"/>
    <col min="17" max="17" width="3.625" style="10" customWidth="1"/>
    <col min="18" max="18" width="4.125" style="10" customWidth="1"/>
    <col min="19" max="19" width="5.125" style="10" bestFit="1" customWidth="1"/>
    <col min="20" max="20" width="3.625" style="10" customWidth="1"/>
    <col min="21" max="21" width="3.375" style="10" customWidth="1"/>
    <col min="22" max="22" width="5.125" style="10" customWidth="1"/>
    <col min="23" max="23" width="5.125" style="10" bestFit="1" customWidth="1"/>
    <col min="24" max="25" width="3.625" style="10" customWidth="1"/>
    <col min="26" max="26" width="4.75390625" style="10" bestFit="1" customWidth="1"/>
    <col min="27" max="29" width="3.625" style="10" customWidth="1"/>
    <col min="30" max="30" width="5.00390625" style="10" bestFit="1" customWidth="1"/>
    <col min="31" max="31" width="5.00390625" style="30" customWidth="1"/>
    <col min="32" max="32" width="17.25390625" style="267" customWidth="1"/>
    <col min="33" max="33" width="33.875" style="267" customWidth="1"/>
    <col min="34" max="34" width="5.125" style="30" customWidth="1"/>
    <col min="35" max="36" width="17.375" style="265" customWidth="1"/>
    <col min="37" max="37" width="15.75390625" style="134" customWidth="1"/>
    <col min="38" max="38" width="48.375" style="158" customWidth="1"/>
    <col min="39" max="39" width="9.125" style="21" customWidth="1"/>
    <col min="40" max="16384" width="9.125" style="10" customWidth="1"/>
  </cols>
  <sheetData>
    <row r="1" spans="37:38" ht="12.75" customHeight="1" hidden="1">
      <c r="AK1" s="37"/>
      <c r="AL1" s="37"/>
    </row>
    <row r="2" spans="1:39" ht="21.75" customHeight="1">
      <c r="A2" s="430" t="s">
        <v>79</v>
      </c>
      <c r="B2" s="430"/>
      <c r="C2" s="430"/>
      <c r="D2" s="430"/>
      <c r="E2" s="430"/>
      <c r="F2" s="430"/>
      <c r="G2" s="430"/>
      <c r="H2" s="430"/>
      <c r="I2" s="430"/>
      <c r="J2" s="430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37"/>
      <c r="AL2" s="37"/>
      <c r="AM2" s="149"/>
    </row>
    <row r="3" spans="1:38" ht="17.25" customHeight="1">
      <c r="A3" s="428" t="s">
        <v>80</v>
      </c>
      <c r="B3" s="428"/>
      <c r="C3" s="428"/>
      <c r="D3" s="428"/>
      <c r="E3" s="428"/>
      <c r="F3" s="428"/>
      <c r="G3" s="428"/>
      <c r="H3" s="428"/>
      <c r="I3" s="428"/>
      <c r="J3" s="428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37"/>
      <c r="AL3" s="37"/>
    </row>
    <row r="4" spans="1:38" ht="15.75">
      <c r="A4" s="428" t="s">
        <v>112</v>
      </c>
      <c r="B4" s="428"/>
      <c r="C4" s="428"/>
      <c r="D4" s="428"/>
      <c r="E4" s="428"/>
      <c r="F4" s="428"/>
      <c r="G4" s="428"/>
      <c r="H4" s="428"/>
      <c r="I4" s="428"/>
      <c r="J4" s="428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37"/>
      <c r="AL4" s="37"/>
    </row>
    <row r="5" ht="13.5" customHeight="1"/>
    <row r="6" spans="1:39" s="37" customFormat="1" ht="15.75" thickBot="1">
      <c r="A6" s="133"/>
      <c r="D6" s="133"/>
      <c r="E6" s="245"/>
      <c r="AE6" s="133"/>
      <c r="AF6" s="271"/>
      <c r="AG6" s="271"/>
      <c r="AH6" s="133"/>
      <c r="AI6" s="265"/>
      <c r="AJ6" s="265"/>
      <c r="AM6" s="135"/>
    </row>
    <row r="7" spans="1:11" s="37" customFormat="1" ht="15.75">
      <c r="A7" s="51"/>
      <c r="B7" s="420" t="s">
        <v>17</v>
      </c>
      <c r="C7" s="425" t="s">
        <v>2</v>
      </c>
      <c r="D7" s="221" t="s">
        <v>0</v>
      </c>
      <c r="E7" s="222" t="s">
        <v>20</v>
      </c>
      <c r="F7" s="406" t="s">
        <v>19</v>
      </c>
      <c r="G7" s="407"/>
      <c r="H7" s="407"/>
      <c r="I7" s="431" t="s">
        <v>125</v>
      </c>
      <c r="J7" s="432"/>
      <c r="K7" s="135"/>
    </row>
    <row r="8" spans="1:11" s="37" customFormat="1" ht="16.5" thickBot="1">
      <c r="A8" s="84"/>
      <c r="B8" s="424"/>
      <c r="C8" s="426"/>
      <c r="D8" s="223" t="s">
        <v>3</v>
      </c>
      <c r="E8" s="223"/>
      <c r="F8" s="409"/>
      <c r="G8" s="410"/>
      <c r="H8" s="410"/>
      <c r="I8" s="433"/>
      <c r="J8" s="434"/>
      <c r="K8" s="135"/>
    </row>
    <row r="9" spans="1:11" s="23" customFormat="1" ht="15.75">
      <c r="A9" s="139"/>
      <c r="B9" s="417" t="s">
        <v>82</v>
      </c>
      <c r="C9" s="418"/>
      <c r="D9" s="225"/>
      <c r="E9" s="226"/>
      <c r="F9" s="295" t="s">
        <v>265</v>
      </c>
      <c r="G9" s="386" t="s">
        <v>17</v>
      </c>
      <c r="H9" s="266" t="s">
        <v>266</v>
      </c>
      <c r="I9" s="454"/>
      <c r="J9" s="455"/>
      <c r="K9" s="24"/>
    </row>
    <row r="10" spans="1:39" ht="18" customHeight="1">
      <c r="A10" s="300">
        <v>51</v>
      </c>
      <c r="B10" s="297" t="s">
        <v>240</v>
      </c>
      <c r="C10" s="85" t="s">
        <v>60</v>
      </c>
      <c r="D10" s="238">
        <v>2</v>
      </c>
      <c r="E10" s="246">
        <v>2</v>
      </c>
      <c r="F10" s="305">
        <v>21</v>
      </c>
      <c r="G10" s="306" t="s">
        <v>209</v>
      </c>
      <c r="H10" s="303" t="s">
        <v>28</v>
      </c>
      <c r="I10" s="197" t="s">
        <v>177</v>
      </c>
      <c r="J10" s="198" t="s">
        <v>60</v>
      </c>
      <c r="K10" s="21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8" customHeight="1">
      <c r="A11" s="300">
        <v>52</v>
      </c>
      <c r="B11" s="297" t="s">
        <v>241</v>
      </c>
      <c r="C11" s="85" t="s">
        <v>61</v>
      </c>
      <c r="D11" s="238">
        <v>2</v>
      </c>
      <c r="E11" s="246">
        <v>2</v>
      </c>
      <c r="F11" s="305">
        <v>14</v>
      </c>
      <c r="G11" s="306" t="s">
        <v>205</v>
      </c>
      <c r="H11" s="303" t="s">
        <v>53</v>
      </c>
      <c r="I11" s="197" t="s">
        <v>178</v>
      </c>
      <c r="J11" s="198" t="s">
        <v>61</v>
      </c>
      <c r="K11" s="21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8" customHeight="1">
      <c r="A12" s="300">
        <v>53</v>
      </c>
      <c r="B12" s="297" t="s">
        <v>242</v>
      </c>
      <c r="C12" s="85" t="s">
        <v>62</v>
      </c>
      <c r="D12" s="238">
        <v>2</v>
      </c>
      <c r="E12" s="246">
        <v>2</v>
      </c>
      <c r="F12" s="305">
        <v>13</v>
      </c>
      <c r="G12" s="306" t="s">
        <v>204</v>
      </c>
      <c r="H12" s="303" t="s">
        <v>120</v>
      </c>
      <c r="I12" s="197" t="s">
        <v>179</v>
      </c>
      <c r="J12" s="198" t="s">
        <v>62</v>
      </c>
      <c r="K12" s="21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8" customHeight="1">
      <c r="A13" s="300">
        <v>54</v>
      </c>
      <c r="B13" s="297" t="s">
        <v>243</v>
      </c>
      <c r="C13" s="388" t="s">
        <v>111</v>
      </c>
      <c r="D13" s="238">
        <v>2</v>
      </c>
      <c r="E13" s="246">
        <v>2</v>
      </c>
      <c r="F13" s="305">
        <v>33</v>
      </c>
      <c r="G13" s="306" t="s">
        <v>221</v>
      </c>
      <c r="H13" s="303" t="s">
        <v>109</v>
      </c>
      <c r="I13" s="197" t="s">
        <v>180</v>
      </c>
      <c r="J13" s="198" t="s">
        <v>111</v>
      </c>
      <c r="K13" s="21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8" customHeight="1">
      <c r="A14" s="300">
        <v>55</v>
      </c>
      <c r="B14" s="297" t="s">
        <v>244</v>
      </c>
      <c r="C14" s="85" t="s">
        <v>67</v>
      </c>
      <c r="D14" s="238">
        <v>2</v>
      </c>
      <c r="E14" s="246">
        <v>2</v>
      </c>
      <c r="F14" s="305">
        <v>54</v>
      </c>
      <c r="G14" s="306" t="s">
        <v>243</v>
      </c>
      <c r="H14" s="303" t="s">
        <v>111</v>
      </c>
      <c r="I14" s="197" t="s">
        <v>181</v>
      </c>
      <c r="J14" s="198" t="s">
        <v>67</v>
      </c>
      <c r="K14" s="21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1" customHeight="1">
      <c r="A15" s="301">
        <v>56</v>
      </c>
      <c r="B15" s="298" t="s">
        <v>245</v>
      </c>
      <c r="C15" s="389" t="s">
        <v>68</v>
      </c>
      <c r="D15" s="238">
        <v>2</v>
      </c>
      <c r="E15" s="246">
        <v>2</v>
      </c>
      <c r="F15" s="305">
        <v>32</v>
      </c>
      <c r="G15" s="306" t="s">
        <v>220</v>
      </c>
      <c r="H15" s="303" t="s">
        <v>108</v>
      </c>
      <c r="I15" s="197" t="s">
        <v>182</v>
      </c>
      <c r="J15" s="199" t="s">
        <v>68</v>
      </c>
      <c r="K15" s="21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9.5" customHeight="1">
      <c r="A16" s="301">
        <v>57</v>
      </c>
      <c r="B16" s="298" t="s">
        <v>246</v>
      </c>
      <c r="C16" s="390" t="s">
        <v>113</v>
      </c>
      <c r="D16" s="238">
        <v>2</v>
      </c>
      <c r="E16" s="246">
        <v>2</v>
      </c>
      <c r="F16" s="305"/>
      <c r="G16" s="306"/>
      <c r="H16" s="303"/>
      <c r="I16" s="200" t="s">
        <v>183</v>
      </c>
      <c r="J16" s="201" t="s">
        <v>113</v>
      </c>
      <c r="K16" s="21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9.5" customHeight="1">
      <c r="A17" s="301">
        <v>58</v>
      </c>
      <c r="B17" s="298" t="s">
        <v>247</v>
      </c>
      <c r="C17" s="391" t="s">
        <v>45</v>
      </c>
      <c r="D17" s="238">
        <v>2</v>
      </c>
      <c r="E17" s="246">
        <v>2</v>
      </c>
      <c r="F17" s="305">
        <v>8</v>
      </c>
      <c r="G17" s="306" t="s">
        <v>201</v>
      </c>
      <c r="H17" s="303" t="s">
        <v>50</v>
      </c>
      <c r="I17" s="195" t="s">
        <v>184</v>
      </c>
      <c r="J17" s="202" t="s">
        <v>45</v>
      </c>
      <c r="K17" s="21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9.5" customHeight="1">
      <c r="A18" s="301">
        <v>59</v>
      </c>
      <c r="B18" s="298" t="s">
        <v>248</v>
      </c>
      <c r="C18" s="109" t="s">
        <v>36</v>
      </c>
      <c r="D18" s="238">
        <v>2</v>
      </c>
      <c r="E18" s="246">
        <v>2</v>
      </c>
      <c r="F18" s="305"/>
      <c r="G18" s="306"/>
      <c r="H18" s="303"/>
      <c r="I18" s="195" t="s">
        <v>185</v>
      </c>
      <c r="J18" s="202" t="s">
        <v>36</v>
      </c>
      <c r="K18" s="21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20.25" customHeight="1">
      <c r="A19" s="301">
        <v>60</v>
      </c>
      <c r="B19" s="298" t="s">
        <v>249</v>
      </c>
      <c r="C19" s="109" t="s">
        <v>37</v>
      </c>
      <c r="D19" s="238">
        <v>2</v>
      </c>
      <c r="E19" s="246">
        <v>2</v>
      </c>
      <c r="F19" s="305">
        <v>28</v>
      </c>
      <c r="G19" s="306" t="s">
        <v>216</v>
      </c>
      <c r="H19" s="303" t="s">
        <v>104</v>
      </c>
      <c r="I19" s="195" t="s">
        <v>186</v>
      </c>
      <c r="J19" s="202" t="s">
        <v>37</v>
      </c>
      <c r="K19" s="21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20.25" customHeight="1">
      <c r="A20" s="301">
        <v>61</v>
      </c>
      <c r="B20" s="298" t="s">
        <v>250</v>
      </c>
      <c r="C20" s="391" t="s">
        <v>38</v>
      </c>
      <c r="D20" s="238">
        <v>2</v>
      </c>
      <c r="E20" s="246">
        <v>2</v>
      </c>
      <c r="F20" s="305"/>
      <c r="G20" s="306"/>
      <c r="H20" s="303"/>
      <c r="I20" s="195" t="s">
        <v>187</v>
      </c>
      <c r="J20" s="202" t="s">
        <v>38</v>
      </c>
      <c r="K20" s="21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20.25" customHeight="1">
      <c r="A21" s="301">
        <v>62</v>
      </c>
      <c r="B21" s="298" t="s">
        <v>251</v>
      </c>
      <c r="C21" s="109" t="s">
        <v>46</v>
      </c>
      <c r="D21" s="238">
        <v>2</v>
      </c>
      <c r="E21" s="246">
        <v>2</v>
      </c>
      <c r="F21" s="305"/>
      <c r="G21" s="306"/>
      <c r="H21" s="303"/>
      <c r="I21" s="195" t="s">
        <v>188</v>
      </c>
      <c r="J21" s="202" t="s">
        <v>46</v>
      </c>
      <c r="K21" s="21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20.25" customHeight="1">
      <c r="A22" s="301">
        <v>63</v>
      </c>
      <c r="B22" s="298" t="s">
        <v>252</v>
      </c>
      <c r="C22" s="109" t="s">
        <v>39</v>
      </c>
      <c r="D22" s="238">
        <v>2</v>
      </c>
      <c r="E22" s="246">
        <v>2</v>
      </c>
      <c r="F22" s="305"/>
      <c r="G22" s="306"/>
      <c r="H22" s="303"/>
      <c r="I22" s="195" t="s">
        <v>189</v>
      </c>
      <c r="J22" s="202" t="s">
        <v>39</v>
      </c>
      <c r="K22" s="21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20.25" customHeight="1" thickBot="1">
      <c r="A23" s="302">
        <v>64</v>
      </c>
      <c r="B23" s="299" t="s">
        <v>264</v>
      </c>
      <c r="C23" s="91" t="s">
        <v>40</v>
      </c>
      <c r="D23" s="223">
        <v>2</v>
      </c>
      <c r="E23" s="247">
        <v>2</v>
      </c>
      <c r="F23" s="307">
        <v>7</v>
      </c>
      <c r="G23" s="308" t="s">
        <v>200</v>
      </c>
      <c r="H23" s="304" t="s">
        <v>88</v>
      </c>
      <c r="I23" s="203" t="s">
        <v>190</v>
      </c>
      <c r="J23" s="189" t="s">
        <v>40</v>
      </c>
      <c r="K23" s="21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9.5" customHeight="1">
      <c r="A24" s="43"/>
      <c r="B24" s="93"/>
      <c r="C24" s="92"/>
      <c r="E24" s="14"/>
      <c r="Q24" s="15"/>
      <c r="U24" s="15"/>
      <c r="Y24" s="15"/>
      <c r="AC24" s="15"/>
      <c r="AE24" s="15"/>
      <c r="AH24" s="43"/>
      <c r="AL24" s="190"/>
      <c r="AM24" s="10"/>
    </row>
    <row r="25" spans="1:38" ht="20.25" customHeight="1">
      <c r="A25" s="385" t="s">
        <v>271</v>
      </c>
      <c r="C25" s="453" t="s">
        <v>72</v>
      </c>
      <c r="D25" s="453"/>
      <c r="E25" s="453"/>
      <c r="F25" s="453"/>
      <c r="G25" s="453"/>
      <c r="H25" s="453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E25" s="14"/>
      <c r="AH25" s="43"/>
      <c r="AL25" s="190"/>
    </row>
    <row r="26" spans="1:38" s="26" customFormat="1" ht="15.75">
      <c r="A26" s="30"/>
      <c r="B26" s="1"/>
      <c r="C26" s="49"/>
      <c r="D26" s="30"/>
      <c r="E26" s="3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4"/>
      <c r="AF26" s="267"/>
      <c r="AG26" s="267"/>
      <c r="AH26" s="43"/>
      <c r="AI26" s="265"/>
      <c r="AJ26" s="265"/>
      <c r="AK26" s="134"/>
      <c r="AL26" s="158"/>
    </row>
    <row r="27" spans="1:39" s="26" customFormat="1" ht="15.75">
      <c r="A27" s="30"/>
      <c r="B27" s="1"/>
      <c r="C27" s="49"/>
      <c r="D27" s="30"/>
      <c r="E27" s="3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30"/>
      <c r="AF27" s="267"/>
      <c r="AG27" s="267"/>
      <c r="AH27" s="30"/>
      <c r="AI27" s="265"/>
      <c r="AJ27" s="265"/>
      <c r="AK27" s="134"/>
      <c r="AL27" s="158"/>
      <c r="AM27" s="35"/>
    </row>
    <row r="28" spans="1:39" s="26" customFormat="1" ht="15.75">
      <c r="A28" s="30"/>
      <c r="B28" s="1"/>
      <c r="C28" s="49"/>
      <c r="D28" s="30"/>
      <c r="E28" s="3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30"/>
      <c r="AF28" s="267"/>
      <c r="AG28" s="267"/>
      <c r="AH28" s="30"/>
      <c r="AI28" s="265"/>
      <c r="AJ28" s="265"/>
      <c r="AK28" s="134"/>
      <c r="AL28" s="158"/>
      <c r="AM28" s="35"/>
    </row>
  </sheetData>
  <sheetProtection/>
  <mergeCells count="10">
    <mergeCell ref="C25:H25"/>
    <mergeCell ref="A2:J2"/>
    <mergeCell ref="A3:J3"/>
    <mergeCell ref="A4:J4"/>
    <mergeCell ref="B9:C9"/>
    <mergeCell ref="I9:J9"/>
    <mergeCell ref="B7:B8"/>
    <mergeCell ref="C7:C8"/>
    <mergeCell ref="F7:H8"/>
    <mergeCell ref="I7:J8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72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2017/2018. 
NAPPALI </oddHeader>
    <oddFooter>&amp;R&amp;"Arial CE,Félkövér"&amp;12&amp;P / &amp;N</oddFooter>
  </headerFooter>
  <rowBreaks count="1" manualBreakCount="1">
    <brk id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AMK</cp:lastModifiedBy>
  <cp:lastPrinted>2018-09-27T15:13:03Z</cp:lastPrinted>
  <dcterms:created xsi:type="dcterms:W3CDTF">2001-09-27T10:36:13Z</dcterms:created>
  <dcterms:modified xsi:type="dcterms:W3CDTF">2020-04-09T13:22:56Z</dcterms:modified>
  <cp:category/>
  <cp:version/>
  <cp:contentType/>
  <cp:contentStatus/>
</cp:coreProperties>
</file>