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94" activeTab="0"/>
  </bookViews>
  <sheets>
    <sheet name="INTELL RobR" sheetId="1" r:id="rId1"/>
  </sheets>
  <definedNames>
    <definedName name="_xlnm.Print_Area" localSheetId="0">'INTELL RobR'!$A$1:$AA$71</definedName>
  </definedNames>
  <calcPr fullCalcOnLoad="1"/>
</workbook>
</file>

<file path=xl/comments1.xml><?xml version="1.0" encoding="utf-8"?>
<comments xmlns="http://schemas.openxmlformats.org/spreadsheetml/2006/main">
  <authors>
    <author>Nagyi</author>
    <author>NagyI</author>
    <author>Moharos</author>
  </authors>
  <commentList>
    <comment ref="D34" authorId="0">
      <text>
        <r>
          <rPr>
            <b/>
            <sz val="9"/>
            <rFont val="Tahoma"/>
            <family val="2"/>
          </rPr>
          <t>Nagyi:</t>
        </r>
        <r>
          <rPr>
            <sz val="9"/>
            <rFont val="Tahoma"/>
            <family val="2"/>
          </rPr>
          <t xml:space="preserve">
NN, GA, AnyTime, RealTime</t>
        </r>
      </text>
    </comment>
    <comment ref="D29" authorId="0">
      <text>
        <r>
          <rPr>
            <b/>
            <sz val="9"/>
            <rFont val="Tahoma"/>
            <family val="2"/>
          </rPr>
          <t>Nagyi:</t>
        </r>
        <r>
          <rPr>
            <sz val="9"/>
            <rFont val="Tahoma"/>
            <family val="2"/>
          </rPr>
          <t xml:space="preserve">
Dombi</t>
        </r>
      </text>
    </comment>
    <comment ref="D59" authorId="1">
      <text>
        <r>
          <rPr>
            <b/>
            <sz val="9"/>
            <rFont val="Tahoma"/>
            <family val="2"/>
          </rPr>
          <t>NagyI:</t>
        </r>
        <r>
          <rPr>
            <sz val="9"/>
            <rFont val="Tahoma"/>
            <family val="2"/>
          </rPr>
          <t xml:space="preserve">
Páros szemeszter</t>
        </r>
      </text>
    </comment>
    <comment ref="D60" authorId="1">
      <text>
        <r>
          <rPr>
            <b/>
            <sz val="9"/>
            <rFont val="Tahoma"/>
            <family val="2"/>
          </rPr>
          <t>NagyI:</t>
        </r>
        <r>
          <rPr>
            <sz val="9"/>
            <rFont val="Tahoma"/>
            <family val="2"/>
          </rPr>
          <t xml:space="preserve">
Páratlan szemeszter</t>
        </r>
      </text>
    </comment>
    <comment ref="D31" authorId="0">
      <text>
        <r>
          <rPr>
            <b/>
            <sz val="9"/>
            <rFont val="Tahoma"/>
            <family val="2"/>
          </rPr>
          <t>Nagyi:</t>
        </r>
        <r>
          <rPr>
            <sz val="9"/>
            <rFont val="Tahoma"/>
            <family val="2"/>
          </rPr>
          <t xml:space="preserve">
fuzzy</t>
        </r>
      </text>
    </comment>
    <comment ref="D53" authorId="2">
      <text>
        <r>
          <rPr>
            <b/>
            <sz val="9"/>
            <rFont val="Tahoma"/>
            <family val="2"/>
          </rPr>
          <t>Moharos:</t>
        </r>
        <r>
          <rPr>
            <sz val="9"/>
            <rFont val="Tahoma"/>
            <family val="2"/>
          </rPr>
          <t xml:space="preserve">
Dr. Nagy István</t>
        </r>
      </text>
    </comment>
  </commentList>
</comments>
</file>

<file path=xl/sharedStrings.xml><?xml version="1.0" encoding="utf-8"?>
<sst xmlns="http://schemas.openxmlformats.org/spreadsheetml/2006/main" count="194" uniqueCount="151">
  <si>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</si>
  <si>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</si>
  <si>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</si>
  <si>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</si>
  <si>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</si>
  <si>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</si>
  <si>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Számítógépes tervezőrendszerek</t>
  </si>
  <si>
    <t>Korszerű gyártástechnológia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</si>
  <si>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</si>
  <si>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</si>
  <si>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</si>
  <si>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</si>
  <si>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</si>
  <si>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</si>
  <si>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Kötelezően választható**</t>
  </si>
  <si>
    <t>Műszaki fizika</t>
  </si>
  <si>
    <t>Beágyazott informatikai rendszerek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</si>
  <si>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</si>
  <si>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</si>
  <si>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</si>
  <si>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</si>
  <si>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</si>
  <si>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</si>
  <si>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</si>
  <si>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</si>
  <si>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</si>
  <si>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</si>
  <si>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</si>
  <si>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</si>
  <si>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</si>
  <si>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</si>
  <si>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</si>
  <si>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Modellezés és szimuláció</t>
  </si>
  <si>
    <t>dékán</t>
  </si>
  <si>
    <t xml:space="preserve">Válogatott fejezetek villamosságtanból </t>
  </si>
  <si>
    <t>Műszaki optika</t>
  </si>
  <si>
    <t>Mechatronikai szerkezetek megbizhatósága</t>
  </si>
  <si>
    <t>Mechatronikai Mérnöki mesterképzési szak (MSc)</t>
  </si>
  <si>
    <t>Tanterv</t>
  </si>
  <si>
    <t xml:space="preserve">Záróvizsga tantárgyak: </t>
  </si>
  <si>
    <t xml:space="preserve">Rendszer és irányításelmélet </t>
  </si>
  <si>
    <t>Képzési órák heti/4 félév mindösszesen</t>
  </si>
  <si>
    <t>Félévi órák/ hét összesen:</t>
  </si>
  <si>
    <t>kr.</t>
  </si>
  <si>
    <t>Óra (ea-tgy-lgy), köv.  és kredit összesen:</t>
  </si>
  <si>
    <t>Kredit összesen</t>
  </si>
  <si>
    <t>Előtan.</t>
  </si>
  <si>
    <t>Jelanalízis, érzékelők (aktuátor,szenzor)</t>
  </si>
  <si>
    <t xml:space="preserve">Az előadások/gyakorlatok/laborok lebontása </t>
  </si>
  <si>
    <t>egy tankör esetén az oktató beosztása szerint.</t>
  </si>
  <si>
    <t>Ssz</t>
  </si>
  <si>
    <t>Óbudai Egyetem</t>
  </si>
  <si>
    <t>Évközi jegy</t>
  </si>
  <si>
    <t>é</t>
  </si>
  <si>
    <t>a</t>
  </si>
  <si>
    <t>3 párh.</t>
  </si>
  <si>
    <t>5 párh.</t>
  </si>
  <si>
    <t>12 párh.</t>
  </si>
  <si>
    <t>Intelligens épületek</t>
  </si>
  <si>
    <t>heti óra</t>
  </si>
  <si>
    <t>kredit</t>
  </si>
  <si>
    <t>Mikro és nanotechnika</t>
  </si>
  <si>
    <t>Dr. Rajnai Zoltán</t>
  </si>
  <si>
    <t>NIMAM11NNE</t>
  </si>
  <si>
    <t>NIMOP11NNE</t>
  </si>
  <si>
    <t>GSVUG12NNE</t>
  </si>
  <si>
    <t>NIRIN11NNE</t>
  </si>
  <si>
    <t>NIMMR14NNE</t>
  </si>
  <si>
    <t>Mérnöki menedzsment</t>
  </si>
  <si>
    <t>Önszerveződő rendszerek</t>
  </si>
  <si>
    <t>GSVMM13NNE</t>
  </si>
  <si>
    <t>Szabadon választható**</t>
  </si>
  <si>
    <t>Felügyeleti rendszerek</t>
  </si>
  <si>
    <t>Biometrikus azonosítás</t>
  </si>
  <si>
    <t>NIMMS12NNE</t>
  </si>
  <si>
    <t>KMENT12NNE</t>
  </si>
  <si>
    <t>BGBMV11MNE</t>
  </si>
  <si>
    <t>BGRHA12MNE</t>
  </si>
  <si>
    <t>BAGAT12MNE</t>
  </si>
  <si>
    <t>BGRMO12MNE</t>
  </si>
  <si>
    <t>BGRRI12MNE</t>
  </si>
  <si>
    <t>BGBMS12MNE</t>
  </si>
  <si>
    <t>BGRST13MNE</t>
  </si>
  <si>
    <t>BGRIR23MNE</t>
  </si>
  <si>
    <t>BGRDT24MNE</t>
  </si>
  <si>
    <t>BGRMB14MNE</t>
  </si>
  <si>
    <t>BGRIE14MNE</t>
  </si>
  <si>
    <t>BGBFR14MNE</t>
  </si>
  <si>
    <t>Fuzzy rendszerek</t>
  </si>
  <si>
    <t>BGRFR12MNE</t>
  </si>
  <si>
    <t>Intelligens rendszerek</t>
  </si>
  <si>
    <t>KVEMF11NNE</t>
  </si>
  <si>
    <t>KMEOR12NNE</t>
  </si>
  <si>
    <t>KMAJE12NNE</t>
  </si>
  <si>
    <t>BGRDT13NNE</t>
  </si>
  <si>
    <t>Kötelezően választható **</t>
  </si>
  <si>
    <t>Szab.választható szakmai tantárgy **</t>
  </si>
  <si>
    <t>BGB13MNE</t>
  </si>
  <si>
    <t>Multi-ágensű mobilrobot rendszerek</t>
  </si>
  <si>
    <t>BGRMA12MNE</t>
  </si>
  <si>
    <t>érvényes:</t>
  </si>
  <si>
    <t>2017. szeptember 1.</t>
  </si>
  <si>
    <t>Záróvizsga</t>
  </si>
  <si>
    <t>Adaptív szabályozások</t>
  </si>
  <si>
    <t>KHTAS13MNE</t>
  </si>
  <si>
    <t>Diplomamunka I.</t>
  </si>
  <si>
    <t>Diplomamunka II.</t>
  </si>
  <si>
    <t>Mikrokontrolleres szoftvertechnikák II.</t>
  </si>
  <si>
    <t>KAUTK23NNE</t>
  </si>
  <si>
    <t>NAPPALI MUNKAREND</t>
  </si>
  <si>
    <t>KHTVI11MNE</t>
  </si>
  <si>
    <t>Intelligens robotrendszerek mechatronikája specializáció</t>
  </si>
  <si>
    <t>BAGKG14MNE</t>
  </si>
  <si>
    <t>AMK Kód</t>
  </si>
  <si>
    <t>BGK Kód</t>
  </si>
  <si>
    <t>AMIMB14ENE</t>
  </si>
  <si>
    <t>AMIIE14ENE</t>
  </si>
  <si>
    <t>AMIFR14ENE</t>
  </si>
  <si>
    <t>AMIBA13ENE</t>
  </si>
  <si>
    <t>AMITK23ENE</t>
  </si>
  <si>
    <t>AMIAM11ENE</t>
  </si>
  <si>
    <t>AMIOP11ENE</t>
  </si>
  <si>
    <t>AMIMF11ENE</t>
  </si>
  <si>
    <t>AMIMV11ENE</t>
  </si>
  <si>
    <t>AMIVI11ENE</t>
  </si>
  <si>
    <t>AMIHA12ENE</t>
  </si>
  <si>
    <t>AMIAT12ENE</t>
  </si>
  <si>
    <t>AMIUG12ENE</t>
  </si>
  <si>
    <t>AMIMM13ENE</t>
  </si>
  <si>
    <t>AMIIN11ENE</t>
  </si>
  <si>
    <t>AMINT12ENE</t>
  </si>
  <si>
    <t>AMIMO12ENE</t>
  </si>
  <si>
    <t>AMIST13ENE</t>
  </si>
  <si>
    <t>AMIRI12ENE</t>
  </si>
  <si>
    <t>AMIMS12ENE</t>
  </si>
  <si>
    <t>AMIJE12ENE</t>
  </si>
  <si>
    <t>AMIMR14ENE</t>
  </si>
  <si>
    <t>AMIFR12ENE</t>
  </si>
  <si>
    <t>AMIOR12ENE</t>
  </si>
  <si>
    <t>AMIIR23ENE</t>
  </si>
  <si>
    <t>AMIMA12ENE</t>
  </si>
  <si>
    <t>AMIKG14ENE</t>
  </si>
  <si>
    <t>AMIAJ13ENE</t>
  </si>
  <si>
    <t>AMIDT13ENE</t>
  </si>
  <si>
    <t>AMIDT24ENE</t>
  </si>
  <si>
    <t>AMIST12ENE</t>
  </si>
  <si>
    <t>16/12</t>
  </si>
  <si>
    <t>Jelanalízis, érzékelők (aktuátor, szenzor)</t>
  </si>
  <si>
    <t>Intelligens mérnöki rendszerek (3)                                Intelligens rendszerek (4)</t>
  </si>
  <si>
    <t>4+3</t>
  </si>
  <si>
    <t>Alba Regia Műszaki Kar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</si>
</sst>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34" borderId="2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8" fillId="34" borderId="26" xfId="0" applyFont="1" applyFill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8" fillId="34" borderId="29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39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51" xfId="0" applyFont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34" borderId="12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0" fillId="34" borderId="39" xfId="0" applyFont="1" applyFill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6" fillId="33" borderId="2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33" borderId="50" xfId="0" applyFont="1" applyFill="1" applyBorder="1" applyAlignment="1">
      <alignment/>
    </xf>
    <xf numFmtId="0" fontId="7" fillId="33" borderId="50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3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8" xfId="0" applyFont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46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33" borderId="46" xfId="0" applyFont="1" applyFill="1" applyBorder="1" applyAlignment="1">
      <alignment/>
    </xf>
    <xf numFmtId="0" fontId="6" fillId="0" borderId="5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7" fillId="0" borderId="55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5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5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0" fontId="8" fillId="0" borderId="61" xfId="0" applyFont="1" applyBorder="1" applyAlignment="1">
      <alignment/>
    </xf>
    <xf numFmtId="0" fontId="8" fillId="0" borderId="6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8" fillId="0" borderId="63" xfId="0" applyFont="1" applyBorder="1" applyAlignment="1">
      <alignment/>
    </xf>
    <xf numFmtId="0" fontId="8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28" xfId="0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A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9" customWidth="1"/>
    <col min="2" max="3" width="14.7109375" style="19" customWidth="1"/>
    <col min="4" max="4" width="40.28125" style="19" bestFit="1" customWidth="1"/>
    <col min="5" max="6" width="5.7109375" style="18" customWidth="1"/>
    <col min="7" max="11" width="3.7109375" style="19" customWidth="1"/>
    <col min="12" max="12" width="4.421875" style="19" bestFit="1" customWidth="1"/>
    <col min="13" max="26" width="3.7109375" style="19" customWidth="1"/>
    <col min="27" max="27" width="8.7109375" style="18" bestFit="1" customWidth="1"/>
    <col min="28" max="16384" width="9.140625" style="19" customWidth="1"/>
  </cols>
  <sheetData>
    <row r="1" spans="1:6" ht="12.75">
      <c r="A1" s="18"/>
      <c r="B1" s="137" t="s">
        <v>51</v>
      </c>
      <c r="C1" s="137"/>
      <c r="D1" s="138"/>
      <c r="E1" s="34"/>
      <c r="F1" s="34"/>
    </row>
    <row r="2" spans="1:3" ht="12.75">
      <c r="A2" s="18"/>
      <c r="B2" s="35" t="s">
        <v>150</v>
      </c>
      <c r="C2" s="35"/>
    </row>
    <row r="3" spans="1:3" ht="12.75">
      <c r="A3" s="18"/>
      <c r="B3" s="18"/>
      <c r="C3" s="18"/>
    </row>
    <row r="4" spans="1:27" ht="12.75">
      <c r="A4" s="18"/>
      <c r="B4" s="132" t="s">
        <v>37</v>
      </c>
      <c r="C4" s="35"/>
      <c r="D4" s="35"/>
      <c r="E4" s="35"/>
      <c r="F4" s="35"/>
      <c r="G4" s="35"/>
      <c r="H4" s="35"/>
      <c r="I4" s="35"/>
      <c r="M4" s="35" t="s">
        <v>111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4"/>
    </row>
    <row r="5" spans="1:27" ht="13.5" thickBot="1">
      <c r="A5" s="18"/>
      <c r="B5" s="18"/>
      <c r="C5" s="18"/>
      <c r="D5" s="35"/>
      <c r="E5" s="34"/>
      <c r="F5" s="34"/>
      <c r="O5" s="35"/>
      <c r="P5" s="35"/>
      <c r="Q5" s="35"/>
      <c r="R5" s="35"/>
      <c r="S5" s="35"/>
      <c r="T5" s="35"/>
      <c r="U5" s="35" t="s">
        <v>109</v>
      </c>
      <c r="V5" s="35"/>
      <c r="W5" s="35"/>
      <c r="X5" s="35"/>
      <c r="Y5" s="35"/>
      <c r="Z5" s="35"/>
      <c r="AA5" s="34"/>
    </row>
    <row r="6" spans="1:27" ht="18.75" thickBot="1">
      <c r="A6" s="150" t="s">
        <v>38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1"/>
    </row>
    <row r="7" spans="1:27" ht="13.5" thickBot="1">
      <c r="A7" s="139"/>
      <c r="B7" s="140"/>
      <c r="C7" s="140"/>
      <c r="D7" s="141"/>
      <c r="E7" s="36"/>
      <c r="F7" s="36"/>
      <c r="G7" s="158" t="s">
        <v>17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60"/>
      <c r="AA7" s="97"/>
    </row>
    <row r="8" spans="1:27" ht="12.75">
      <c r="A8" s="154" t="s">
        <v>50</v>
      </c>
      <c r="B8" s="161" t="s">
        <v>114</v>
      </c>
      <c r="C8" s="154" t="s">
        <v>113</v>
      </c>
      <c r="D8" s="163" t="s">
        <v>18</v>
      </c>
      <c r="E8" s="151" t="s">
        <v>59</v>
      </c>
      <c r="F8" s="153" t="s">
        <v>60</v>
      </c>
      <c r="G8" s="142" t="s">
        <v>19</v>
      </c>
      <c r="H8" s="143"/>
      <c r="I8" s="143"/>
      <c r="J8" s="143"/>
      <c r="K8" s="144"/>
      <c r="L8" s="142" t="s">
        <v>20</v>
      </c>
      <c r="M8" s="143"/>
      <c r="N8" s="143"/>
      <c r="O8" s="143"/>
      <c r="P8" s="144"/>
      <c r="Q8" s="142" t="s">
        <v>21</v>
      </c>
      <c r="R8" s="143"/>
      <c r="S8" s="143"/>
      <c r="T8" s="143"/>
      <c r="U8" s="144"/>
      <c r="V8" s="142" t="s">
        <v>22</v>
      </c>
      <c r="W8" s="143"/>
      <c r="X8" s="143"/>
      <c r="Y8" s="143"/>
      <c r="Z8" s="144"/>
      <c r="AA8" s="97"/>
    </row>
    <row r="9" spans="1:27" ht="13.5" thickBot="1">
      <c r="A9" s="155"/>
      <c r="B9" s="162"/>
      <c r="C9" s="155"/>
      <c r="D9" s="153"/>
      <c r="E9" s="152"/>
      <c r="F9" s="152"/>
      <c r="G9" s="15" t="s">
        <v>23</v>
      </c>
      <c r="H9" s="16" t="s">
        <v>24</v>
      </c>
      <c r="I9" s="16" t="s">
        <v>25</v>
      </c>
      <c r="J9" s="16" t="s">
        <v>26</v>
      </c>
      <c r="K9" s="17" t="s">
        <v>27</v>
      </c>
      <c r="L9" s="15" t="s">
        <v>23</v>
      </c>
      <c r="M9" s="16" t="s">
        <v>24</v>
      </c>
      <c r="N9" s="16" t="s">
        <v>25</v>
      </c>
      <c r="O9" s="16" t="s">
        <v>26</v>
      </c>
      <c r="P9" s="17" t="s">
        <v>27</v>
      </c>
      <c r="Q9" s="15" t="s">
        <v>23</v>
      </c>
      <c r="R9" s="16" t="s">
        <v>24</v>
      </c>
      <c r="S9" s="16" t="s">
        <v>25</v>
      </c>
      <c r="T9" s="16" t="s">
        <v>26</v>
      </c>
      <c r="U9" s="17" t="s">
        <v>27</v>
      </c>
      <c r="V9" s="15" t="s">
        <v>23</v>
      </c>
      <c r="W9" s="16"/>
      <c r="X9" s="16" t="s">
        <v>25</v>
      </c>
      <c r="Y9" s="16" t="s">
        <v>26</v>
      </c>
      <c r="Z9" s="17" t="s">
        <v>27</v>
      </c>
      <c r="AA9" s="38" t="s">
        <v>46</v>
      </c>
    </row>
    <row r="10" spans="1:27" ht="13.5" thickBot="1">
      <c r="A10" s="145"/>
      <c r="B10" s="141"/>
      <c r="C10" s="1"/>
      <c r="D10" s="1" t="s">
        <v>9</v>
      </c>
      <c r="E10" s="98">
        <f>SUM(E11:E17)</f>
        <v>21</v>
      </c>
      <c r="F10" s="98">
        <f>SUM(F11:F17)</f>
        <v>27</v>
      </c>
      <c r="G10" s="99">
        <f>SUM(G11:G17)</f>
        <v>11</v>
      </c>
      <c r="H10" s="100">
        <f>SUM(H11:H17)</f>
        <v>5</v>
      </c>
      <c r="I10" s="100">
        <f>SUM(I11:I17)</f>
        <v>1</v>
      </c>
      <c r="J10" s="100"/>
      <c r="K10" s="98">
        <f>SUM(K11:K17)</f>
        <v>23</v>
      </c>
      <c r="L10" s="99">
        <f>SUM(L11:L17)</f>
        <v>4</v>
      </c>
      <c r="M10" s="100">
        <f>SUM(M11:M17)</f>
        <v>0</v>
      </c>
      <c r="N10" s="100">
        <f>SUM(N11:N17)</f>
        <v>0</v>
      </c>
      <c r="O10" s="100"/>
      <c r="P10" s="98">
        <f>SUM(P11:P17)</f>
        <v>4</v>
      </c>
      <c r="Q10" s="99">
        <f>SUM(Q11:Q17)</f>
        <v>0</v>
      </c>
      <c r="R10" s="100">
        <f>SUM(R11:R17)</f>
        <v>0</v>
      </c>
      <c r="S10" s="100">
        <f>SUM(S11:S17)</f>
        <v>0</v>
      </c>
      <c r="T10" s="100"/>
      <c r="U10" s="98">
        <f>SUM(U11:U17)</f>
        <v>0</v>
      </c>
      <c r="V10" s="99">
        <f>SUM(V11:V17)</f>
        <v>0</v>
      </c>
      <c r="W10" s="100">
        <f>SUM(W11:W17)</f>
        <v>0</v>
      </c>
      <c r="X10" s="100">
        <f>SUM(X11:X17)</f>
        <v>0</v>
      </c>
      <c r="Y10" s="100"/>
      <c r="Z10" s="98">
        <f>SUM(Z11:Z17)</f>
        <v>0</v>
      </c>
      <c r="AA10" s="101"/>
    </row>
    <row r="11" spans="1:27" ht="12.75">
      <c r="A11" s="39">
        <v>1</v>
      </c>
      <c r="B11" s="40" t="s">
        <v>63</v>
      </c>
      <c r="C11" s="2" t="s">
        <v>120</v>
      </c>
      <c r="D11" s="2" t="s">
        <v>31</v>
      </c>
      <c r="E11" s="102">
        <f aca="true" t="shared" si="0" ref="E11:E17">SUM(G11:I11,L11:N11,Q11:S11,V11:X11)</f>
        <v>6</v>
      </c>
      <c r="F11" s="102">
        <f>SUM(K11,P11,U11,Z11)</f>
        <v>8</v>
      </c>
      <c r="G11" s="103">
        <v>3</v>
      </c>
      <c r="H11" s="104">
        <v>3</v>
      </c>
      <c r="I11" s="104">
        <v>0</v>
      </c>
      <c r="J11" s="104" t="s">
        <v>28</v>
      </c>
      <c r="K11" s="105">
        <v>8</v>
      </c>
      <c r="L11" s="41"/>
      <c r="M11" s="42"/>
      <c r="N11" s="42"/>
      <c r="O11" s="42"/>
      <c r="P11" s="43"/>
      <c r="Q11" s="41"/>
      <c r="R11" s="42"/>
      <c r="S11" s="42"/>
      <c r="T11" s="42"/>
      <c r="U11" s="43"/>
      <c r="V11" s="41"/>
      <c r="W11" s="42"/>
      <c r="X11" s="42"/>
      <c r="Y11" s="42"/>
      <c r="Z11" s="43"/>
      <c r="AA11" s="106"/>
    </row>
    <row r="12" spans="1:27" ht="12.75">
      <c r="A12" s="44">
        <v>2</v>
      </c>
      <c r="B12" s="45" t="s">
        <v>64</v>
      </c>
      <c r="C12" s="3" t="s">
        <v>121</v>
      </c>
      <c r="D12" s="3" t="s">
        <v>0</v>
      </c>
      <c r="E12" s="102">
        <f t="shared" si="0"/>
        <v>3</v>
      </c>
      <c r="F12" s="102">
        <f aca="true" t="shared" si="1" ref="F12:F41">SUM(K12,P12,U12,Z12)</f>
        <v>4</v>
      </c>
      <c r="G12" s="107">
        <v>2</v>
      </c>
      <c r="H12" s="108">
        <v>0</v>
      </c>
      <c r="I12" s="108">
        <v>1</v>
      </c>
      <c r="J12" s="108" t="s">
        <v>53</v>
      </c>
      <c r="K12" s="109">
        <v>4</v>
      </c>
      <c r="L12" s="46"/>
      <c r="M12" s="47"/>
      <c r="N12" s="47"/>
      <c r="O12" s="47"/>
      <c r="P12" s="48"/>
      <c r="Q12" s="49"/>
      <c r="R12" s="50"/>
      <c r="S12" s="50"/>
      <c r="T12" s="50"/>
      <c r="U12" s="51"/>
      <c r="V12" s="49"/>
      <c r="W12" s="50"/>
      <c r="X12" s="50"/>
      <c r="Y12" s="50"/>
      <c r="Z12" s="51"/>
      <c r="AA12" s="52"/>
    </row>
    <row r="13" spans="1:27" ht="12.75">
      <c r="A13" s="44">
        <v>3</v>
      </c>
      <c r="B13" s="45" t="s">
        <v>91</v>
      </c>
      <c r="C13" s="3" t="s">
        <v>122</v>
      </c>
      <c r="D13" s="3" t="s">
        <v>15</v>
      </c>
      <c r="E13" s="102">
        <f t="shared" si="0"/>
        <v>2</v>
      </c>
      <c r="F13" s="102">
        <f t="shared" si="1"/>
        <v>3</v>
      </c>
      <c r="G13" s="110">
        <v>2</v>
      </c>
      <c r="H13" s="111">
        <v>0</v>
      </c>
      <c r="I13" s="111">
        <v>0</v>
      </c>
      <c r="J13" s="111" t="s">
        <v>53</v>
      </c>
      <c r="K13" s="112">
        <v>3</v>
      </c>
      <c r="L13" s="46"/>
      <c r="M13" s="47"/>
      <c r="N13" s="47"/>
      <c r="O13" s="47"/>
      <c r="P13" s="48"/>
      <c r="Q13" s="49"/>
      <c r="R13" s="50"/>
      <c r="S13" s="50"/>
      <c r="T13" s="50"/>
      <c r="U13" s="51"/>
      <c r="V13" s="49"/>
      <c r="W13" s="50"/>
      <c r="X13" s="50"/>
      <c r="Y13" s="50"/>
      <c r="Z13" s="51"/>
      <c r="AA13" s="53"/>
    </row>
    <row r="14" spans="1:27" ht="12.75">
      <c r="A14" s="27">
        <v>4</v>
      </c>
      <c r="B14" s="44" t="s">
        <v>76</v>
      </c>
      <c r="C14" s="3" t="s">
        <v>123</v>
      </c>
      <c r="D14" s="3" t="s">
        <v>13</v>
      </c>
      <c r="E14" s="102">
        <f t="shared" si="0"/>
        <v>3</v>
      </c>
      <c r="F14" s="102">
        <f t="shared" si="1"/>
        <v>4</v>
      </c>
      <c r="G14" s="110">
        <v>2</v>
      </c>
      <c r="H14" s="111">
        <v>1</v>
      </c>
      <c r="I14" s="111">
        <v>0</v>
      </c>
      <c r="J14" s="111" t="s">
        <v>28</v>
      </c>
      <c r="K14" s="112">
        <v>4</v>
      </c>
      <c r="L14" s="49"/>
      <c r="M14" s="50"/>
      <c r="N14" s="50"/>
      <c r="O14" s="50"/>
      <c r="P14" s="51"/>
      <c r="Q14" s="49"/>
      <c r="R14" s="50"/>
      <c r="S14" s="50"/>
      <c r="T14" s="50"/>
      <c r="U14" s="51"/>
      <c r="V14" s="49"/>
      <c r="W14" s="50"/>
      <c r="X14" s="50"/>
      <c r="Y14" s="50"/>
      <c r="Z14" s="51"/>
      <c r="AA14" s="54"/>
    </row>
    <row r="15" spans="1:27" ht="12.75">
      <c r="A15" s="27">
        <v>5</v>
      </c>
      <c r="B15" s="44" t="s">
        <v>110</v>
      </c>
      <c r="C15" s="3" t="s">
        <v>124</v>
      </c>
      <c r="D15" s="3" t="s">
        <v>34</v>
      </c>
      <c r="E15" s="102">
        <f t="shared" si="0"/>
        <v>3</v>
      </c>
      <c r="F15" s="102">
        <f t="shared" si="1"/>
        <v>4</v>
      </c>
      <c r="G15" s="110">
        <v>2</v>
      </c>
      <c r="H15" s="111">
        <v>1</v>
      </c>
      <c r="I15" s="111">
        <v>0</v>
      </c>
      <c r="J15" s="111" t="s">
        <v>28</v>
      </c>
      <c r="K15" s="112">
        <v>4</v>
      </c>
      <c r="L15" s="49"/>
      <c r="M15" s="50"/>
      <c r="N15" s="50"/>
      <c r="O15" s="50"/>
      <c r="P15" s="51"/>
      <c r="Q15" s="46"/>
      <c r="R15" s="47"/>
      <c r="S15" s="47"/>
      <c r="T15" s="47"/>
      <c r="U15" s="48"/>
      <c r="V15" s="49"/>
      <c r="W15" s="50"/>
      <c r="X15" s="50"/>
      <c r="Y15" s="50"/>
      <c r="Z15" s="51"/>
      <c r="AA15" s="54"/>
    </row>
    <row r="16" spans="1:27" ht="12.75">
      <c r="A16" s="27">
        <v>6</v>
      </c>
      <c r="B16" s="44" t="s">
        <v>77</v>
      </c>
      <c r="C16" s="3" t="s">
        <v>125</v>
      </c>
      <c r="D16" s="3" t="s">
        <v>3</v>
      </c>
      <c r="E16" s="102">
        <f t="shared" si="0"/>
        <v>2</v>
      </c>
      <c r="F16" s="102">
        <f t="shared" si="1"/>
        <v>2</v>
      </c>
      <c r="G16" s="49"/>
      <c r="H16" s="50"/>
      <c r="I16" s="50"/>
      <c r="J16" s="50"/>
      <c r="K16" s="51"/>
      <c r="L16" s="107">
        <v>2</v>
      </c>
      <c r="M16" s="108">
        <v>0</v>
      </c>
      <c r="N16" s="108">
        <v>0</v>
      </c>
      <c r="O16" s="108" t="s">
        <v>28</v>
      </c>
      <c r="P16" s="109">
        <v>2</v>
      </c>
      <c r="Q16" s="46"/>
      <c r="R16" s="47"/>
      <c r="S16" s="47"/>
      <c r="T16" s="47"/>
      <c r="U16" s="48"/>
      <c r="V16" s="49"/>
      <c r="W16" s="50"/>
      <c r="X16" s="50"/>
      <c r="Y16" s="50"/>
      <c r="Z16" s="51"/>
      <c r="AA16" s="54">
        <v>3</v>
      </c>
    </row>
    <row r="17" spans="1:27" ht="13.5" thickBot="1">
      <c r="A17" s="27">
        <v>7</v>
      </c>
      <c r="B17" s="44" t="s">
        <v>78</v>
      </c>
      <c r="C17" s="3" t="s">
        <v>126</v>
      </c>
      <c r="D17" s="3" t="s">
        <v>2</v>
      </c>
      <c r="E17" s="102">
        <f t="shared" si="0"/>
        <v>2</v>
      </c>
      <c r="F17" s="102">
        <f t="shared" si="1"/>
        <v>2</v>
      </c>
      <c r="G17" s="49"/>
      <c r="H17" s="50"/>
      <c r="I17" s="50"/>
      <c r="J17" s="50"/>
      <c r="K17" s="51"/>
      <c r="L17" s="107">
        <v>2</v>
      </c>
      <c r="M17" s="108">
        <v>0</v>
      </c>
      <c r="N17" s="108">
        <v>0</v>
      </c>
      <c r="O17" s="108" t="s">
        <v>28</v>
      </c>
      <c r="P17" s="109">
        <v>2</v>
      </c>
      <c r="Q17" s="46"/>
      <c r="R17" s="47"/>
      <c r="S17" s="47"/>
      <c r="T17" s="47"/>
      <c r="U17" s="48"/>
      <c r="V17" s="49"/>
      <c r="W17" s="50"/>
      <c r="X17" s="50"/>
      <c r="Y17" s="50"/>
      <c r="Z17" s="51"/>
      <c r="AA17" s="54"/>
    </row>
    <row r="18" spans="1:27" ht="13.5" thickBot="1">
      <c r="A18" s="145"/>
      <c r="B18" s="141"/>
      <c r="C18" s="4"/>
      <c r="D18" s="4" t="s">
        <v>10</v>
      </c>
      <c r="E18" s="98">
        <f>SUM(E19:E20)</f>
        <v>8</v>
      </c>
      <c r="F18" s="98">
        <f>SUM(F19:F20)</f>
        <v>10</v>
      </c>
      <c r="G18" s="99">
        <f>SUM(G19:G20)</f>
        <v>0</v>
      </c>
      <c r="H18" s="100">
        <f>SUM(H19:H20)</f>
        <v>0</v>
      </c>
      <c r="I18" s="100">
        <f>SUM(I19:I20)</f>
        <v>0</v>
      </c>
      <c r="J18" s="100"/>
      <c r="K18" s="98">
        <f>SUM(K19:K20)</f>
        <v>0</v>
      </c>
      <c r="L18" s="99">
        <f>SUM(L19:L20)</f>
        <v>2</v>
      </c>
      <c r="M18" s="100">
        <f>SUM(M19:M20)</f>
        <v>2</v>
      </c>
      <c r="N18" s="100">
        <f>SUM(N19:N20)</f>
        <v>0</v>
      </c>
      <c r="O18" s="100"/>
      <c r="P18" s="98">
        <f>SUM(P19:P20)</f>
        <v>5</v>
      </c>
      <c r="Q18" s="99">
        <f>SUM(Q19:Q20)</f>
        <v>2</v>
      </c>
      <c r="R18" s="100">
        <f>SUM(R19:R20)</f>
        <v>2</v>
      </c>
      <c r="S18" s="100">
        <f>SUM(S19:S20)</f>
        <v>0</v>
      </c>
      <c r="T18" s="100"/>
      <c r="U18" s="98">
        <f>SUM(U19:U20)</f>
        <v>5</v>
      </c>
      <c r="V18" s="99">
        <f>SUM(V19:V20)</f>
        <v>0</v>
      </c>
      <c r="W18" s="100">
        <f>SUM(W19:W20)</f>
        <v>0</v>
      </c>
      <c r="X18" s="100">
        <f>SUM(X19:X20)</f>
        <v>0</v>
      </c>
      <c r="Y18" s="100"/>
      <c r="Z18" s="98">
        <f>SUM(Z19:Z20)</f>
        <v>0</v>
      </c>
      <c r="AA18" s="113"/>
    </row>
    <row r="19" spans="1:27" ht="12.75">
      <c r="A19" s="24">
        <v>8</v>
      </c>
      <c r="B19" s="55" t="s">
        <v>65</v>
      </c>
      <c r="C19" s="2" t="s">
        <v>127</v>
      </c>
      <c r="D19" s="2" t="s">
        <v>4</v>
      </c>
      <c r="E19" s="102">
        <f>SUM(G19:I19,L19:N19,Q19:S19,V19:X19)</f>
        <v>4</v>
      </c>
      <c r="F19" s="102">
        <f t="shared" si="1"/>
        <v>5</v>
      </c>
      <c r="G19" s="41"/>
      <c r="H19" s="42"/>
      <c r="I19" s="42"/>
      <c r="J19" s="42"/>
      <c r="K19" s="43"/>
      <c r="L19" s="103">
        <v>2</v>
      </c>
      <c r="M19" s="104">
        <v>2</v>
      </c>
      <c r="N19" s="104">
        <v>0</v>
      </c>
      <c r="O19" s="104" t="s">
        <v>53</v>
      </c>
      <c r="P19" s="105">
        <v>5</v>
      </c>
      <c r="Q19" s="41"/>
      <c r="R19" s="42"/>
      <c r="S19" s="42"/>
      <c r="T19" s="42"/>
      <c r="U19" s="43"/>
      <c r="V19" s="41"/>
      <c r="W19" s="42"/>
      <c r="X19" s="42"/>
      <c r="Y19" s="42"/>
      <c r="Z19" s="43"/>
      <c r="AA19" s="97"/>
    </row>
    <row r="20" spans="1:27" ht="13.5" thickBot="1">
      <c r="A20" s="27">
        <v>9</v>
      </c>
      <c r="B20" s="56" t="s">
        <v>70</v>
      </c>
      <c r="C20" s="3" t="s">
        <v>128</v>
      </c>
      <c r="D20" s="3" t="s">
        <v>68</v>
      </c>
      <c r="E20" s="102">
        <f>SUM(G20:I20,L20:N20,Q20:S20,V20:X20)</f>
        <v>4</v>
      </c>
      <c r="F20" s="102">
        <f t="shared" si="1"/>
        <v>5</v>
      </c>
      <c r="G20" s="46"/>
      <c r="H20" s="47"/>
      <c r="I20" s="47"/>
      <c r="J20" s="47"/>
      <c r="K20" s="48"/>
      <c r="L20" s="49"/>
      <c r="M20" s="50"/>
      <c r="N20" s="50"/>
      <c r="O20" s="50"/>
      <c r="P20" s="51"/>
      <c r="Q20" s="110">
        <v>2</v>
      </c>
      <c r="R20" s="111">
        <v>2</v>
      </c>
      <c r="S20" s="111">
        <v>0</v>
      </c>
      <c r="T20" s="111" t="s">
        <v>53</v>
      </c>
      <c r="U20" s="112">
        <v>5</v>
      </c>
      <c r="V20" s="49"/>
      <c r="W20" s="50"/>
      <c r="X20" s="50"/>
      <c r="Y20" s="50"/>
      <c r="Z20" s="51"/>
      <c r="AA20" s="54">
        <v>9</v>
      </c>
    </row>
    <row r="21" spans="1:27" ht="13.5" thickBot="1">
      <c r="A21" s="145"/>
      <c r="B21" s="141"/>
      <c r="C21" s="1"/>
      <c r="D21" s="1" t="s">
        <v>11</v>
      </c>
      <c r="E21" s="99">
        <f>SUM(E22:E32)</f>
        <v>28</v>
      </c>
      <c r="F21" s="99">
        <f>SUM(F22:F32)</f>
        <v>36</v>
      </c>
      <c r="G21" s="99">
        <f>SUM(G22:G32)</f>
        <v>3</v>
      </c>
      <c r="H21" s="100">
        <f>SUM(H22:H32)</f>
        <v>0</v>
      </c>
      <c r="I21" s="100">
        <f>SUM(I22:I32)</f>
        <v>2</v>
      </c>
      <c r="J21" s="100"/>
      <c r="K21" s="98">
        <f>SUM(K22:K32)</f>
        <v>7</v>
      </c>
      <c r="L21" s="99">
        <f>SUM(L22:L32)</f>
        <v>9</v>
      </c>
      <c r="M21" s="100">
        <f>SUM(M22:M32)</f>
        <v>0</v>
      </c>
      <c r="N21" s="100">
        <f>SUM(N22:N32)</f>
        <v>6</v>
      </c>
      <c r="O21" s="100"/>
      <c r="P21" s="98">
        <f>SUM(P22:P32)</f>
        <v>20</v>
      </c>
      <c r="Q21" s="99">
        <f>SUM(Q22:Q32)</f>
        <v>4</v>
      </c>
      <c r="R21" s="100">
        <f>SUM(R22:R32)</f>
        <v>1</v>
      </c>
      <c r="S21" s="100">
        <f>SUM(S22:S32)</f>
        <v>1</v>
      </c>
      <c r="T21" s="100"/>
      <c r="U21" s="98">
        <f>SUM(U22:U32)</f>
        <v>6</v>
      </c>
      <c r="V21" s="100">
        <f>SUM(V22:V32)</f>
        <v>2</v>
      </c>
      <c r="W21" s="100">
        <f>SUM(W22:W32)</f>
        <v>0</v>
      </c>
      <c r="X21" s="100">
        <f>SUM(X22:X32)</f>
        <v>0</v>
      </c>
      <c r="Y21" s="100"/>
      <c r="Z21" s="100">
        <f>SUM(Z22:Z32)</f>
        <v>3</v>
      </c>
      <c r="AA21" s="114"/>
    </row>
    <row r="22" spans="1:27" ht="12.75">
      <c r="A22" s="24">
        <v>10</v>
      </c>
      <c r="B22" s="57" t="s">
        <v>66</v>
      </c>
      <c r="C22" s="2" t="s">
        <v>129</v>
      </c>
      <c r="D22" s="2" t="s">
        <v>16</v>
      </c>
      <c r="E22" s="102">
        <f>SUM(G22:I22,L22:N22,Q22:S22,V22:X22)</f>
        <v>3</v>
      </c>
      <c r="F22" s="102">
        <f t="shared" si="1"/>
        <v>4</v>
      </c>
      <c r="G22" s="115">
        <v>1</v>
      </c>
      <c r="H22" s="116">
        <v>0</v>
      </c>
      <c r="I22" s="116">
        <v>2</v>
      </c>
      <c r="J22" s="116" t="s">
        <v>53</v>
      </c>
      <c r="K22" s="117">
        <v>4</v>
      </c>
      <c r="L22" s="58"/>
      <c r="M22" s="59"/>
      <c r="N22" s="59"/>
      <c r="O22" s="59"/>
      <c r="P22" s="60"/>
      <c r="Q22" s="41"/>
      <c r="R22" s="42"/>
      <c r="S22" s="42"/>
      <c r="T22" s="42"/>
      <c r="U22" s="43"/>
      <c r="V22" s="41"/>
      <c r="W22" s="42"/>
      <c r="X22" s="42"/>
      <c r="Y22" s="42"/>
      <c r="Z22" s="43"/>
      <c r="AA22" s="53"/>
    </row>
    <row r="23" spans="1:27" s="118" customFormat="1" ht="12.75">
      <c r="A23" s="24">
        <v>11</v>
      </c>
      <c r="B23" s="61" t="s">
        <v>75</v>
      </c>
      <c r="C23" s="3" t="s">
        <v>130</v>
      </c>
      <c r="D23" s="3" t="s">
        <v>61</v>
      </c>
      <c r="E23" s="102">
        <f aca="true" t="shared" si="2" ref="E23:E31">SUM(G23:I23,L23:N23,Q23:S23,V23:X23)</f>
        <v>4</v>
      </c>
      <c r="F23" s="102">
        <f t="shared" si="1"/>
        <v>5</v>
      </c>
      <c r="G23" s="46"/>
      <c r="H23" s="47"/>
      <c r="I23" s="47"/>
      <c r="J23" s="47"/>
      <c r="K23" s="48"/>
      <c r="L23" s="107">
        <v>2</v>
      </c>
      <c r="M23" s="108">
        <v>0</v>
      </c>
      <c r="N23" s="108">
        <v>2</v>
      </c>
      <c r="O23" s="108" t="s">
        <v>53</v>
      </c>
      <c r="P23" s="109">
        <v>5</v>
      </c>
      <c r="Q23" s="49"/>
      <c r="R23" s="50"/>
      <c r="S23" s="50"/>
      <c r="T23" s="50"/>
      <c r="U23" s="51"/>
      <c r="V23" s="49"/>
      <c r="W23" s="50"/>
      <c r="X23" s="50"/>
      <c r="Y23" s="50"/>
      <c r="Z23" s="51"/>
      <c r="AA23" s="54">
        <v>3</v>
      </c>
    </row>
    <row r="24" spans="1:27" ht="12.75">
      <c r="A24" s="24">
        <v>12</v>
      </c>
      <c r="B24" s="61" t="s">
        <v>79</v>
      </c>
      <c r="C24" s="3" t="s">
        <v>131</v>
      </c>
      <c r="D24" s="3" t="s">
        <v>35</v>
      </c>
      <c r="E24" s="102">
        <f t="shared" si="2"/>
        <v>2</v>
      </c>
      <c r="F24" s="102">
        <f t="shared" si="1"/>
        <v>3</v>
      </c>
      <c r="G24" s="107">
        <v>2</v>
      </c>
      <c r="H24" s="108">
        <v>0</v>
      </c>
      <c r="I24" s="108">
        <v>0</v>
      </c>
      <c r="J24" s="108" t="s">
        <v>53</v>
      </c>
      <c r="K24" s="109">
        <v>3</v>
      </c>
      <c r="L24" s="107"/>
      <c r="M24" s="108"/>
      <c r="N24" s="108"/>
      <c r="O24" s="108"/>
      <c r="P24" s="109"/>
      <c r="Q24" s="49"/>
      <c r="R24" s="50"/>
      <c r="S24" s="50"/>
      <c r="T24" s="50"/>
      <c r="U24" s="51"/>
      <c r="V24" s="49"/>
      <c r="W24" s="50"/>
      <c r="X24" s="50"/>
      <c r="Y24" s="50"/>
      <c r="Z24" s="51"/>
      <c r="AA24" s="54"/>
    </row>
    <row r="25" spans="1:27" ht="12.75">
      <c r="A25" s="24">
        <v>13</v>
      </c>
      <c r="B25" s="44" t="s">
        <v>82</v>
      </c>
      <c r="C25" s="5" t="s">
        <v>132</v>
      </c>
      <c r="D25" s="5" t="s">
        <v>32</v>
      </c>
      <c r="E25" s="102">
        <f t="shared" si="2"/>
        <v>3</v>
      </c>
      <c r="F25" s="102">
        <f t="shared" si="1"/>
        <v>3</v>
      </c>
      <c r="G25" s="49"/>
      <c r="H25" s="50"/>
      <c r="I25" s="50"/>
      <c r="J25" s="50"/>
      <c r="K25" s="51"/>
      <c r="L25" s="107"/>
      <c r="M25" s="108"/>
      <c r="N25" s="108"/>
      <c r="O25" s="108"/>
      <c r="P25" s="109"/>
      <c r="Q25" s="110">
        <v>2</v>
      </c>
      <c r="R25" s="111">
        <v>0</v>
      </c>
      <c r="S25" s="111">
        <v>1</v>
      </c>
      <c r="T25" s="111" t="s">
        <v>53</v>
      </c>
      <c r="U25" s="112">
        <v>3</v>
      </c>
      <c r="V25" s="49"/>
      <c r="W25" s="50"/>
      <c r="X25" s="50"/>
      <c r="Y25" s="50"/>
      <c r="Z25" s="51"/>
      <c r="AA25" s="54" t="s">
        <v>55</v>
      </c>
    </row>
    <row r="26" spans="1:27" ht="12.75">
      <c r="A26" s="24">
        <v>14</v>
      </c>
      <c r="B26" s="61" t="s">
        <v>80</v>
      </c>
      <c r="C26" s="3" t="s">
        <v>133</v>
      </c>
      <c r="D26" s="3" t="s">
        <v>1</v>
      </c>
      <c r="E26" s="102">
        <f t="shared" si="2"/>
        <v>3</v>
      </c>
      <c r="F26" s="102">
        <f t="shared" si="1"/>
        <v>4</v>
      </c>
      <c r="G26" s="46"/>
      <c r="H26" s="47"/>
      <c r="I26" s="47"/>
      <c r="J26" s="47"/>
      <c r="K26" s="48"/>
      <c r="L26" s="107">
        <v>2</v>
      </c>
      <c r="M26" s="108">
        <v>0</v>
      </c>
      <c r="N26" s="108">
        <v>1</v>
      </c>
      <c r="O26" s="108" t="s">
        <v>53</v>
      </c>
      <c r="P26" s="109">
        <v>4</v>
      </c>
      <c r="Q26" s="49"/>
      <c r="R26" s="50"/>
      <c r="S26" s="50"/>
      <c r="T26" s="50"/>
      <c r="U26" s="51"/>
      <c r="V26" s="49"/>
      <c r="W26" s="50"/>
      <c r="X26" s="50"/>
      <c r="Y26" s="50"/>
      <c r="Z26" s="51"/>
      <c r="AA26" s="54">
        <v>1.4</v>
      </c>
    </row>
    <row r="27" spans="1:27" ht="12.75">
      <c r="A27" s="24">
        <v>15</v>
      </c>
      <c r="B27" s="61" t="s">
        <v>81</v>
      </c>
      <c r="C27" s="3" t="s">
        <v>134</v>
      </c>
      <c r="D27" s="3" t="s">
        <v>5</v>
      </c>
      <c r="E27" s="102">
        <f t="shared" si="2"/>
        <v>2</v>
      </c>
      <c r="F27" s="102">
        <f t="shared" si="1"/>
        <v>3</v>
      </c>
      <c r="G27" s="46"/>
      <c r="H27" s="47"/>
      <c r="I27" s="47"/>
      <c r="J27" s="47"/>
      <c r="K27" s="48"/>
      <c r="L27" s="110">
        <v>2</v>
      </c>
      <c r="M27" s="111">
        <v>0</v>
      </c>
      <c r="N27" s="111">
        <v>0</v>
      </c>
      <c r="O27" s="111" t="s">
        <v>28</v>
      </c>
      <c r="P27" s="112">
        <v>3</v>
      </c>
      <c r="Q27" s="49"/>
      <c r="R27" s="50"/>
      <c r="S27" s="50"/>
      <c r="T27" s="50"/>
      <c r="U27" s="51"/>
      <c r="V27" s="49"/>
      <c r="W27" s="50"/>
      <c r="X27" s="50"/>
      <c r="Y27" s="50"/>
      <c r="Z27" s="51"/>
      <c r="AA27" s="54"/>
    </row>
    <row r="28" spans="1:27" ht="12.75">
      <c r="A28" s="24">
        <v>16</v>
      </c>
      <c r="B28" s="61" t="s">
        <v>93</v>
      </c>
      <c r="C28" s="3" t="s">
        <v>135</v>
      </c>
      <c r="D28" s="3" t="s">
        <v>47</v>
      </c>
      <c r="E28" s="102">
        <f t="shared" si="2"/>
        <v>2</v>
      </c>
      <c r="F28" s="102">
        <f t="shared" si="1"/>
        <v>3</v>
      </c>
      <c r="G28" s="46"/>
      <c r="H28" s="47"/>
      <c r="I28" s="47"/>
      <c r="J28" s="47"/>
      <c r="K28" s="48"/>
      <c r="L28" s="107">
        <v>1</v>
      </c>
      <c r="M28" s="108">
        <v>0</v>
      </c>
      <c r="N28" s="108">
        <v>1</v>
      </c>
      <c r="O28" s="108" t="s">
        <v>53</v>
      </c>
      <c r="P28" s="109">
        <v>3</v>
      </c>
      <c r="Q28" s="49"/>
      <c r="R28" s="50"/>
      <c r="S28" s="50"/>
      <c r="T28" s="50"/>
      <c r="U28" s="51"/>
      <c r="V28" s="49"/>
      <c r="W28" s="50"/>
      <c r="X28" s="50"/>
      <c r="Y28" s="50"/>
      <c r="Z28" s="51"/>
      <c r="AA28" s="54" t="s">
        <v>56</v>
      </c>
    </row>
    <row r="29" spans="1:27" ht="12.75">
      <c r="A29" s="24">
        <v>17</v>
      </c>
      <c r="B29" s="61" t="s">
        <v>67</v>
      </c>
      <c r="C29" s="3" t="s">
        <v>136</v>
      </c>
      <c r="D29" s="3" t="s">
        <v>8</v>
      </c>
      <c r="E29" s="102">
        <f t="shared" si="2"/>
        <v>2</v>
      </c>
      <c r="F29" s="102">
        <f t="shared" si="1"/>
        <v>3</v>
      </c>
      <c r="G29" s="49"/>
      <c r="H29" s="50"/>
      <c r="I29" s="50"/>
      <c r="J29" s="50"/>
      <c r="K29" s="51"/>
      <c r="L29" s="49"/>
      <c r="M29" s="50"/>
      <c r="N29" s="50"/>
      <c r="O29" s="50"/>
      <c r="P29" s="51"/>
      <c r="Q29" s="49"/>
      <c r="R29" s="50"/>
      <c r="S29" s="50"/>
      <c r="T29" s="50"/>
      <c r="U29" s="51"/>
      <c r="V29" s="110">
        <v>2</v>
      </c>
      <c r="W29" s="111">
        <v>0</v>
      </c>
      <c r="X29" s="111">
        <v>0</v>
      </c>
      <c r="Y29" s="111" t="s">
        <v>28</v>
      </c>
      <c r="Z29" s="112">
        <v>3</v>
      </c>
      <c r="AA29" s="54">
        <v>12</v>
      </c>
    </row>
    <row r="30" spans="1:27" ht="12.75">
      <c r="A30" s="24">
        <v>18</v>
      </c>
      <c r="B30" s="44" t="s">
        <v>74</v>
      </c>
      <c r="C30" s="3" t="s">
        <v>145</v>
      </c>
      <c r="D30" s="3" t="s">
        <v>6</v>
      </c>
      <c r="E30" s="102">
        <f t="shared" si="2"/>
        <v>2</v>
      </c>
      <c r="F30" s="102">
        <f t="shared" si="1"/>
        <v>3</v>
      </c>
      <c r="G30" s="49"/>
      <c r="H30" s="50"/>
      <c r="I30" s="50"/>
      <c r="J30" s="50"/>
      <c r="K30" s="51"/>
      <c r="L30" s="110">
        <v>0</v>
      </c>
      <c r="M30" s="111">
        <v>0</v>
      </c>
      <c r="N30" s="111">
        <v>2</v>
      </c>
      <c r="O30" s="111" t="s">
        <v>53</v>
      </c>
      <c r="P30" s="112">
        <v>3</v>
      </c>
      <c r="Q30" s="49"/>
      <c r="R30" s="50"/>
      <c r="S30" s="50"/>
      <c r="T30" s="50"/>
      <c r="U30" s="51"/>
      <c r="V30" s="49"/>
      <c r="W30" s="50"/>
      <c r="X30" s="50"/>
      <c r="Y30" s="50"/>
      <c r="Z30" s="51"/>
      <c r="AA30" s="52"/>
    </row>
    <row r="31" spans="1:27" s="118" customFormat="1" ht="12.75">
      <c r="A31" s="27">
        <v>19</v>
      </c>
      <c r="B31" s="119" t="s">
        <v>89</v>
      </c>
      <c r="C31" s="6" t="s">
        <v>137</v>
      </c>
      <c r="D31" s="6" t="s">
        <v>88</v>
      </c>
      <c r="E31" s="102">
        <f t="shared" si="2"/>
        <v>3</v>
      </c>
      <c r="F31" s="102">
        <f t="shared" si="1"/>
        <v>3</v>
      </c>
      <c r="G31" s="49"/>
      <c r="H31" s="50"/>
      <c r="I31" s="50"/>
      <c r="J31" s="50"/>
      <c r="K31" s="51"/>
      <c r="L31" s="49"/>
      <c r="M31" s="50"/>
      <c r="N31" s="50"/>
      <c r="O31" s="50"/>
      <c r="P31" s="51"/>
      <c r="Q31" s="107">
        <v>2</v>
      </c>
      <c r="R31" s="108">
        <v>1</v>
      </c>
      <c r="S31" s="108">
        <v>0</v>
      </c>
      <c r="T31" s="108" t="s">
        <v>28</v>
      </c>
      <c r="U31" s="109">
        <v>3</v>
      </c>
      <c r="V31" s="49"/>
      <c r="W31" s="50"/>
      <c r="X31" s="50"/>
      <c r="Y31" s="50"/>
      <c r="Z31" s="51"/>
      <c r="AA31" s="120" t="s">
        <v>57</v>
      </c>
    </row>
    <row r="32" spans="1:27" s="118" customFormat="1" ht="13.5" thickBot="1">
      <c r="A32" s="121">
        <v>20</v>
      </c>
      <c r="B32" s="56" t="s">
        <v>92</v>
      </c>
      <c r="C32" s="7" t="s">
        <v>138</v>
      </c>
      <c r="D32" s="7" t="s">
        <v>69</v>
      </c>
      <c r="E32" s="102">
        <f>SUM(G32:I32,L32:N32,Q32:S32,V32:X32)</f>
        <v>2</v>
      </c>
      <c r="F32" s="102">
        <f>SUM(K32,P32,U32,Z32)</f>
        <v>2</v>
      </c>
      <c r="G32" s="41"/>
      <c r="H32" s="42"/>
      <c r="I32" s="42"/>
      <c r="J32" s="42"/>
      <c r="K32" s="43"/>
      <c r="L32" s="115">
        <v>2</v>
      </c>
      <c r="M32" s="116">
        <v>0</v>
      </c>
      <c r="N32" s="116">
        <v>0</v>
      </c>
      <c r="O32" s="116" t="s">
        <v>53</v>
      </c>
      <c r="P32" s="117">
        <v>2</v>
      </c>
      <c r="Q32" s="103"/>
      <c r="R32" s="104"/>
      <c r="S32" s="104"/>
      <c r="T32" s="104"/>
      <c r="U32" s="105"/>
      <c r="V32" s="41"/>
      <c r="W32" s="42"/>
      <c r="X32" s="42"/>
      <c r="Y32" s="42"/>
      <c r="Z32" s="43"/>
      <c r="AA32" s="53"/>
    </row>
    <row r="33" spans="1:27" ht="13.5" thickBot="1">
      <c r="A33" s="145"/>
      <c r="B33" s="141"/>
      <c r="C33" s="4"/>
      <c r="D33" s="4" t="s">
        <v>12</v>
      </c>
      <c r="E33" s="99">
        <f>SUM(E34:E41)</f>
        <v>20</v>
      </c>
      <c r="F33" s="99">
        <f>SUM(F34:F41)</f>
        <v>47</v>
      </c>
      <c r="G33" s="122">
        <f>SUM(G34:G41)</f>
        <v>0</v>
      </c>
      <c r="H33" s="122">
        <f>SUM(H34:H41)</f>
        <v>0</v>
      </c>
      <c r="I33" s="123">
        <f>SUM(I34:I40)</f>
        <v>0</v>
      </c>
      <c r="J33" s="123"/>
      <c r="K33" s="123">
        <f>SUM(K34:K40)</f>
        <v>0</v>
      </c>
      <c r="L33" s="122">
        <f>SUM(L34:L41)</f>
        <v>2</v>
      </c>
      <c r="M33" s="123">
        <f>SUM(M34:M41)</f>
        <v>0</v>
      </c>
      <c r="N33" s="123">
        <f>SUM(N34:N41)</f>
        <v>0</v>
      </c>
      <c r="O33" s="123"/>
      <c r="P33" s="124">
        <f>SUM(P34:P41)</f>
        <v>3</v>
      </c>
      <c r="Q33" s="99">
        <f>SUM(Q34:Q41)</f>
        <v>6</v>
      </c>
      <c r="R33" s="100">
        <f>SUM(R34:R41)</f>
        <v>0</v>
      </c>
      <c r="S33" s="100">
        <f>SUM(S34:S41)</f>
        <v>5</v>
      </c>
      <c r="T33" s="100"/>
      <c r="U33" s="98">
        <f>SUM(U34:U41)</f>
        <v>19</v>
      </c>
      <c r="V33" s="99">
        <f>SUM(V34:V41)</f>
        <v>4</v>
      </c>
      <c r="W33" s="100">
        <f>SUM(W34:W41)</f>
        <v>0</v>
      </c>
      <c r="X33" s="100">
        <f>SUM(X34:X41)</f>
        <v>3</v>
      </c>
      <c r="Y33" s="100"/>
      <c r="Z33" s="98">
        <f>SUM(Z34:Z41)</f>
        <v>25</v>
      </c>
      <c r="AA33" s="125"/>
    </row>
    <row r="34" spans="1:27" ht="12.75">
      <c r="A34" s="62">
        <v>21</v>
      </c>
      <c r="B34" s="63" t="s">
        <v>83</v>
      </c>
      <c r="C34" s="6" t="s">
        <v>139</v>
      </c>
      <c r="D34" s="6" t="s">
        <v>90</v>
      </c>
      <c r="E34" s="102">
        <f aca="true" t="shared" si="3" ref="E34:E41">SUM(G34:I34,L34:N34,Q34:S34,V34:X34)</f>
        <v>3</v>
      </c>
      <c r="F34" s="102">
        <f t="shared" si="1"/>
        <v>4</v>
      </c>
      <c r="G34" s="41"/>
      <c r="H34" s="42"/>
      <c r="I34" s="42"/>
      <c r="J34" s="42"/>
      <c r="K34" s="43"/>
      <c r="L34" s="58"/>
      <c r="M34" s="59"/>
      <c r="N34" s="59"/>
      <c r="O34" s="59"/>
      <c r="P34" s="60"/>
      <c r="Q34" s="115">
        <v>2</v>
      </c>
      <c r="R34" s="116">
        <v>0</v>
      </c>
      <c r="S34" s="116">
        <v>1</v>
      </c>
      <c r="T34" s="116" t="s">
        <v>28</v>
      </c>
      <c r="U34" s="117">
        <v>4</v>
      </c>
      <c r="V34" s="41"/>
      <c r="W34" s="42"/>
      <c r="X34" s="42"/>
      <c r="Y34" s="42"/>
      <c r="Z34" s="43"/>
      <c r="AA34" s="64">
        <v>22</v>
      </c>
    </row>
    <row r="35" spans="1:27" ht="12.75">
      <c r="A35" s="62">
        <v>22</v>
      </c>
      <c r="B35" s="63" t="s">
        <v>99</v>
      </c>
      <c r="C35" s="8" t="s">
        <v>140</v>
      </c>
      <c r="D35" s="8" t="s">
        <v>98</v>
      </c>
      <c r="E35" s="102">
        <f>SUM(G35:I35,L35:N35,Q35:S35,V35:X35)</f>
        <v>2</v>
      </c>
      <c r="F35" s="102">
        <f>SUM(K35,P35,U35,Z35)</f>
        <v>3</v>
      </c>
      <c r="G35" s="49"/>
      <c r="H35" s="50"/>
      <c r="I35" s="50"/>
      <c r="J35" s="50"/>
      <c r="K35" s="51"/>
      <c r="L35" s="107">
        <v>2</v>
      </c>
      <c r="M35" s="108">
        <v>0</v>
      </c>
      <c r="N35" s="108">
        <v>0</v>
      </c>
      <c r="O35" s="108" t="s">
        <v>28</v>
      </c>
      <c r="P35" s="109">
        <v>3</v>
      </c>
      <c r="Q35" s="49"/>
      <c r="R35" s="50"/>
      <c r="S35" s="50"/>
      <c r="T35" s="50"/>
      <c r="U35" s="51"/>
      <c r="V35" s="49"/>
      <c r="W35" s="50"/>
      <c r="X35" s="50"/>
      <c r="Y35" s="50"/>
      <c r="Z35" s="51"/>
      <c r="AA35" s="52"/>
    </row>
    <row r="36" spans="1:27" ht="12.75">
      <c r="A36" s="62">
        <v>23</v>
      </c>
      <c r="B36" s="63" t="s">
        <v>112</v>
      </c>
      <c r="C36" s="8" t="s">
        <v>141</v>
      </c>
      <c r="D36" s="3" t="s">
        <v>7</v>
      </c>
      <c r="E36" s="102">
        <f t="shared" si="3"/>
        <v>2</v>
      </c>
      <c r="F36" s="102">
        <f t="shared" si="1"/>
        <v>3</v>
      </c>
      <c r="G36" s="49"/>
      <c r="H36" s="50"/>
      <c r="I36" s="50"/>
      <c r="J36" s="50"/>
      <c r="K36" s="51"/>
      <c r="L36" s="49"/>
      <c r="M36" s="50"/>
      <c r="N36" s="50"/>
      <c r="O36" s="50"/>
      <c r="P36" s="51"/>
      <c r="Q36" s="49"/>
      <c r="R36" s="50"/>
      <c r="S36" s="50"/>
      <c r="T36" s="50"/>
      <c r="U36" s="51"/>
      <c r="V36" s="110">
        <v>2</v>
      </c>
      <c r="W36" s="111">
        <v>0</v>
      </c>
      <c r="X36" s="111">
        <v>0</v>
      </c>
      <c r="Y36" s="111" t="s">
        <v>53</v>
      </c>
      <c r="Z36" s="112">
        <v>3</v>
      </c>
      <c r="AA36" s="54">
        <v>7</v>
      </c>
    </row>
    <row r="37" spans="1:27" ht="12.75">
      <c r="A37" s="62">
        <v>24</v>
      </c>
      <c r="B37" s="63" t="s">
        <v>104</v>
      </c>
      <c r="C37" s="8" t="s">
        <v>142</v>
      </c>
      <c r="D37" s="3" t="s">
        <v>103</v>
      </c>
      <c r="E37" s="102">
        <f>SUM(G37:I37,L37:N37,Q37:S37,V37:X37)</f>
        <v>3</v>
      </c>
      <c r="F37" s="102">
        <f>SUM(K37,P37,U37,Z37)</f>
        <v>2</v>
      </c>
      <c r="G37" s="49"/>
      <c r="H37" s="50"/>
      <c r="I37" s="50"/>
      <c r="J37" s="50"/>
      <c r="K37" s="51"/>
      <c r="L37" s="49"/>
      <c r="M37" s="50"/>
      <c r="N37" s="50"/>
      <c r="O37" s="50"/>
      <c r="P37" s="51"/>
      <c r="Q37" s="107">
        <v>2</v>
      </c>
      <c r="R37" s="108">
        <v>0</v>
      </c>
      <c r="S37" s="108">
        <v>1</v>
      </c>
      <c r="T37" s="108" t="s">
        <v>53</v>
      </c>
      <c r="U37" s="109">
        <v>2</v>
      </c>
      <c r="V37" s="110"/>
      <c r="W37" s="111"/>
      <c r="X37" s="111"/>
      <c r="Y37" s="111"/>
      <c r="Z37" s="112"/>
      <c r="AA37" s="54"/>
    </row>
    <row r="38" spans="1:27" ht="12.75">
      <c r="A38" s="62">
        <v>25</v>
      </c>
      <c r="B38" s="63"/>
      <c r="C38" s="9"/>
      <c r="D38" s="9" t="s">
        <v>95</v>
      </c>
      <c r="E38" s="102">
        <f t="shared" si="3"/>
        <v>3</v>
      </c>
      <c r="F38" s="102">
        <f t="shared" si="1"/>
        <v>2</v>
      </c>
      <c r="G38" s="49"/>
      <c r="H38" s="50"/>
      <c r="I38" s="50"/>
      <c r="J38" s="50"/>
      <c r="K38" s="51"/>
      <c r="L38" s="49"/>
      <c r="M38" s="50"/>
      <c r="N38" s="50"/>
      <c r="O38" s="50"/>
      <c r="P38" s="51"/>
      <c r="Q38" s="49"/>
      <c r="R38" s="50"/>
      <c r="S38" s="50"/>
      <c r="T38" s="50"/>
      <c r="U38" s="51"/>
      <c r="V38" s="110">
        <v>2</v>
      </c>
      <c r="W38" s="111">
        <v>0</v>
      </c>
      <c r="X38" s="111">
        <v>1</v>
      </c>
      <c r="Y38" s="111" t="s">
        <v>53</v>
      </c>
      <c r="Z38" s="112">
        <v>2</v>
      </c>
      <c r="AA38" s="136" t="s">
        <v>146</v>
      </c>
    </row>
    <row r="39" spans="1:27" ht="12.75">
      <c r="A39" s="62">
        <v>26</v>
      </c>
      <c r="B39" s="63"/>
      <c r="C39" s="10"/>
      <c r="D39" s="10" t="s">
        <v>96</v>
      </c>
      <c r="E39" s="102">
        <f t="shared" si="3"/>
        <v>3</v>
      </c>
      <c r="F39" s="102">
        <f t="shared" si="1"/>
        <v>3</v>
      </c>
      <c r="G39" s="49"/>
      <c r="H39" s="50"/>
      <c r="I39" s="50"/>
      <c r="J39" s="50"/>
      <c r="K39" s="51"/>
      <c r="L39" s="49"/>
      <c r="M39" s="50"/>
      <c r="N39" s="50"/>
      <c r="O39" s="50"/>
      <c r="P39" s="51"/>
      <c r="Q39" s="110">
        <v>2</v>
      </c>
      <c r="R39" s="111">
        <v>0</v>
      </c>
      <c r="S39" s="111">
        <v>1</v>
      </c>
      <c r="T39" s="111" t="s">
        <v>53</v>
      </c>
      <c r="U39" s="112">
        <v>3</v>
      </c>
      <c r="V39" s="49"/>
      <c r="W39" s="50"/>
      <c r="X39" s="50"/>
      <c r="Y39" s="50"/>
      <c r="Z39" s="51"/>
      <c r="AA39" s="54"/>
    </row>
    <row r="40" spans="1:27" ht="12.75">
      <c r="A40" s="62">
        <v>27</v>
      </c>
      <c r="B40" s="63" t="s">
        <v>94</v>
      </c>
      <c r="C40" s="11" t="s">
        <v>143</v>
      </c>
      <c r="D40" s="12" t="s">
        <v>105</v>
      </c>
      <c r="E40" s="102">
        <f t="shared" si="3"/>
        <v>2</v>
      </c>
      <c r="F40" s="126">
        <f t="shared" si="1"/>
        <v>10</v>
      </c>
      <c r="G40" s="49"/>
      <c r="H40" s="50"/>
      <c r="I40" s="50"/>
      <c r="J40" s="50"/>
      <c r="K40" s="51"/>
      <c r="L40" s="49"/>
      <c r="M40" s="50"/>
      <c r="N40" s="50"/>
      <c r="O40" s="50"/>
      <c r="P40" s="51"/>
      <c r="Q40" s="107">
        <v>0</v>
      </c>
      <c r="R40" s="108">
        <v>0</v>
      </c>
      <c r="S40" s="108">
        <v>2</v>
      </c>
      <c r="T40" s="108" t="s">
        <v>54</v>
      </c>
      <c r="U40" s="109">
        <v>10</v>
      </c>
      <c r="V40" s="46"/>
      <c r="W40" s="47"/>
      <c r="X40" s="47"/>
      <c r="Y40" s="47"/>
      <c r="Z40" s="48"/>
      <c r="AA40" s="54"/>
    </row>
    <row r="41" spans="1:27" ht="12.75">
      <c r="A41" s="62">
        <v>28</v>
      </c>
      <c r="B41" s="63" t="s">
        <v>84</v>
      </c>
      <c r="C41" s="11" t="s">
        <v>144</v>
      </c>
      <c r="D41" s="12" t="s">
        <v>106</v>
      </c>
      <c r="E41" s="102">
        <f t="shared" si="3"/>
        <v>2</v>
      </c>
      <c r="F41" s="102">
        <f t="shared" si="1"/>
        <v>20</v>
      </c>
      <c r="G41" s="49"/>
      <c r="H41" s="50"/>
      <c r="I41" s="50"/>
      <c r="J41" s="50"/>
      <c r="K41" s="51"/>
      <c r="L41" s="49"/>
      <c r="M41" s="50"/>
      <c r="N41" s="50"/>
      <c r="O41" s="50"/>
      <c r="P41" s="51"/>
      <c r="Q41" s="49"/>
      <c r="R41" s="50"/>
      <c r="S41" s="50"/>
      <c r="T41" s="50"/>
      <c r="U41" s="51"/>
      <c r="V41" s="110">
        <v>0</v>
      </c>
      <c r="W41" s="111">
        <v>0</v>
      </c>
      <c r="X41" s="111">
        <v>2</v>
      </c>
      <c r="Y41" s="111" t="s">
        <v>54</v>
      </c>
      <c r="Z41" s="112">
        <v>20</v>
      </c>
      <c r="AA41" s="54"/>
    </row>
    <row r="42" spans="1:27" ht="12.75">
      <c r="A42" s="52"/>
      <c r="B42" s="65"/>
      <c r="C42" s="66"/>
      <c r="D42" s="67" t="s">
        <v>29</v>
      </c>
      <c r="E42" s="68"/>
      <c r="F42" s="68"/>
      <c r="G42" s="69"/>
      <c r="H42" s="70"/>
      <c r="I42" s="70"/>
      <c r="J42" s="70">
        <f>COUNTIF(J11:J41,"v")</f>
        <v>3</v>
      </c>
      <c r="K42" s="71"/>
      <c r="L42" s="69"/>
      <c r="M42" s="70"/>
      <c r="N42" s="70"/>
      <c r="O42" s="70">
        <f>COUNTIF(O11:O41,"v")</f>
        <v>4</v>
      </c>
      <c r="P42" s="71"/>
      <c r="Q42" s="72"/>
      <c r="R42" s="70"/>
      <c r="S42" s="70"/>
      <c r="T42" s="70">
        <f>COUNTIF(T11:T41,"v")</f>
        <v>2</v>
      </c>
      <c r="U42" s="73"/>
      <c r="V42" s="69"/>
      <c r="W42" s="70"/>
      <c r="X42" s="70"/>
      <c r="Y42" s="70">
        <f>COUNTIF(Y11:Y41,"v")</f>
        <v>1</v>
      </c>
      <c r="Z42" s="71"/>
      <c r="AA42" s="52"/>
    </row>
    <row r="43" spans="1:27" ht="13.5" thickBot="1">
      <c r="A43" s="52"/>
      <c r="B43" s="65"/>
      <c r="C43" s="66"/>
      <c r="D43" s="67" t="s">
        <v>52</v>
      </c>
      <c r="E43" s="68"/>
      <c r="F43" s="68"/>
      <c r="G43" s="69"/>
      <c r="H43" s="70"/>
      <c r="I43" s="70"/>
      <c r="J43" s="70">
        <f>COUNTIF(J12:J41,"é")</f>
        <v>4</v>
      </c>
      <c r="K43" s="71"/>
      <c r="L43" s="69"/>
      <c r="M43" s="70"/>
      <c r="N43" s="70"/>
      <c r="O43" s="70">
        <f>COUNTIF(O12:O41,"é")</f>
        <v>6</v>
      </c>
      <c r="P43" s="71"/>
      <c r="Q43" s="72"/>
      <c r="R43" s="70"/>
      <c r="S43" s="70"/>
      <c r="T43" s="70">
        <f>COUNTIF(T12:T41,"é")</f>
        <v>4</v>
      </c>
      <c r="U43" s="73"/>
      <c r="V43" s="69"/>
      <c r="W43" s="70"/>
      <c r="X43" s="70"/>
      <c r="Y43" s="70">
        <f>COUNTIF(Y12:Y41,"é")</f>
        <v>2</v>
      </c>
      <c r="Z43" s="71"/>
      <c r="AA43" s="52"/>
    </row>
    <row r="44" spans="1:27" ht="13.5" thickBot="1">
      <c r="A44" s="52"/>
      <c r="B44" s="74"/>
      <c r="C44" s="75"/>
      <c r="D44" s="127" t="s">
        <v>44</v>
      </c>
      <c r="E44" s="128"/>
      <c r="F44" s="128"/>
      <c r="G44" s="99">
        <f>G33+G21+G18+G10</f>
        <v>14</v>
      </c>
      <c r="H44" s="100">
        <f>H33+H21+H18+H10</f>
        <v>5</v>
      </c>
      <c r="I44" s="100">
        <f>I33+I21+I18+I10</f>
        <v>3</v>
      </c>
      <c r="J44" s="100">
        <f>J42+J43</f>
        <v>7</v>
      </c>
      <c r="K44" s="98">
        <f>K33+K21+K18+K10</f>
        <v>30</v>
      </c>
      <c r="L44" s="99">
        <f>L33+L21+L18+L10</f>
        <v>17</v>
      </c>
      <c r="M44" s="100">
        <f>M33+M21+M18+M10</f>
        <v>2</v>
      </c>
      <c r="N44" s="100">
        <f>N33+N21+N18+N10</f>
        <v>6</v>
      </c>
      <c r="O44" s="100">
        <f>O42+O43</f>
        <v>10</v>
      </c>
      <c r="P44" s="98">
        <f>P33+P21+P18+P10</f>
        <v>32</v>
      </c>
      <c r="Q44" s="99">
        <f>Q33+Q21+Q18+Q10</f>
        <v>12</v>
      </c>
      <c r="R44" s="100">
        <f>R33+R21+R18+R10</f>
        <v>3</v>
      </c>
      <c r="S44" s="100">
        <f>S33+S21+S18+S10</f>
        <v>6</v>
      </c>
      <c r="T44" s="100">
        <f>T42+T43</f>
        <v>6</v>
      </c>
      <c r="U44" s="98">
        <f>U33+U21+U18+U10</f>
        <v>30</v>
      </c>
      <c r="V44" s="99">
        <f>V33+V21+V18+V10</f>
        <v>6</v>
      </c>
      <c r="W44" s="100">
        <f>W33+W21+W18+W10</f>
        <v>0</v>
      </c>
      <c r="X44" s="100">
        <f>X33+X21+X18+X10</f>
        <v>3</v>
      </c>
      <c r="Y44" s="100">
        <f>Y42+Y43</f>
        <v>3</v>
      </c>
      <c r="Z44" s="98">
        <f>Z33+Z21+Z18+Z10</f>
        <v>28</v>
      </c>
      <c r="AA44" s="53"/>
    </row>
    <row r="45" spans="1:27" ht="13.5" thickBot="1">
      <c r="A45" s="129"/>
      <c r="B45" s="37"/>
      <c r="C45" s="36"/>
      <c r="D45" s="76" t="s">
        <v>42</v>
      </c>
      <c r="E45" s="77"/>
      <c r="F45" s="77"/>
      <c r="G45" s="78">
        <f>G44+H44+I44</f>
        <v>22</v>
      </c>
      <c r="H45" s="79"/>
      <c r="I45" s="80"/>
      <c r="J45" s="79"/>
      <c r="K45" s="81"/>
      <c r="L45" s="78">
        <f>L44+M44+N44</f>
        <v>25</v>
      </c>
      <c r="M45" s="79"/>
      <c r="N45" s="79"/>
      <c r="O45" s="79"/>
      <c r="P45" s="81"/>
      <c r="Q45" s="78">
        <f>Q44+R44+S44</f>
        <v>21</v>
      </c>
      <c r="R45" s="79"/>
      <c r="S45" s="79"/>
      <c r="T45" s="79"/>
      <c r="U45" s="82"/>
      <c r="V45" s="78">
        <f>V44+W44+X44</f>
        <v>9</v>
      </c>
      <c r="W45" s="79"/>
      <c r="X45" s="79"/>
      <c r="Y45" s="79"/>
      <c r="Z45" s="81"/>
      <c r="AA45" s="130"/>
    </row>
    <row r="46" spans="1:26" ht="13.5" thickBot="1">
      <c r="A46" s="75"/>
      <c r="B46" s="75"/>
      <c r="C46" s="74"/>
      <c r="D46" s="83" t="s">
        <v>41</v>
      </c>
      <c r="E46" s="84"/>
      <c r="F46" s="84"/>
      <c r="G46" s="156">
        <f>G45+L45+Q45+V45</f>
        <v>77</v>
      </c>
      <c r="H46" s="157"/>
      <c r="I46" s="8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ht="13.5" thickBot="1">
      <c r="A47" s="18"/>
      <c r="B47" s="18"/>
      <c r="C47" s="53"/>
      <c r="D47" s="87" t="s">
        <v>30</v>
      </c>
      <c r="E47" s="88"/>
      <c r="F47" s="88"/>
      <c r="G47" s="146">
        <f>G46*15</f>
        <v>1155</v>
      </c>
      <c r="H47" s="147"/>
      <c r="I47" s="8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6" ht="13.5" thickBot="1">
      <c r="A48" s="18"/>
      <c r="B48" s="18"/>
      <c r="C48" s="53"/>
      <c r="D48" s="89" t="s">
        <v>45</v>
      </c>
      <c r="E48" s="77"/>
      <c r="F48" s="77"/>
      <c r="G48" s="148">
        <f>K44+P44+U44+Z44</f>
        <v>120</v>
      </c>
      <c r="H48" s="149"/>
      <c r="I48" s="8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7" ht="13.5" thickBot="1">
      <c r="A49" s="18"/>
      <c r="B49" s="18"/>
      <c r="C49" s="18"/>
      <c r="D49" s="90"/>
      <c r="E49" s="91"/>
      <c r="F49" s="91"/>
      <c r="G49" s="86"/>
      <c r="H49" s="86"/>
      <c r="I49" s="86"/>
      <c r="J49" s="86"/>
      <c r="K49" s="86"/>
      <c r="M49" s="19" t="s">
        <v>48</v>
      </c>
      <c r="Y49" s="86"/>
      <c r="Z49" s="18"/>
      <c r="AA49" s="19"/>
    </row>
    <row r="50" spans="1:14" ht="12.75">
      <c r="A50" s="18"/>
      <c r="B50" s="164" t="s">
        <v>102</v>
      </c>
      <c r="C50" s="188"/>
      <c r="D50" s="165" t="s">
        <v>39</v>
      </c>
      <c r="E50" s="165"/>
      <c r="F50" s="165"/>
      <c r="G50" s="166" t="s">
        <v>43</v>
      </c>
      <c r="N50" s="19" t="s">
        <v>49</v>
      </c>
    </row>
    <row r="51" spans="1:7" ht="12.75">
      <c r="A51" s="18"/>
      <c r="B51" s="175">
        <v>1</v>
      </c>
      <c r="C51" s="189"/>
      <c r="D51" s="167" t="s">
        <v>147</v>
      </c>
      <c r="E51" s="168"/>
      <c r="F51" s="169">
        <v>3</v>
      </c>
      <c r="G51" s="170">
        <v>7</v>
      </c>
    </row>
    <row r="52" spans="1:7" ht="12.75">
      <c r="A52" s="18"/>
      <c r="B52" s="180"/>
      <c r="C52" s="190"/>
      <c r="D52" s="171" t="s">
        <v>40</v>
      </c>
      <c r="E52" s="172"/>
      <c r="F52" s="173">
        <v>4</v>
      </c>
      <c r="G52" s="174"/>
    </row>
    <row r="53" spans="1:7" ht="12.75">
      <c r="A53" s="18"/>
      <c r="B53" s="175">
        <v>2</v>
      </c>
      <c r="C53" s="191"/>
      <c r="D53" s="176" t="s">
        <v>98</v>
      </c>
      <c r="E53" s="177"/>
      <c r="F53" s="178">
        <v>3</v>
      </c>
      <c r="G53" s="179">
        <v>6</v>
      </c>
    </row>
    <row r="54" spans="1:7" ht="12.75">
      <c r="A54" s="18"/>
      <c r="B54" s="180"/>
      <c r="C54" s="192"/>
      <c r="D54" s="181" t="s">
        <v>88</v>
      </c>
      <c r="E54" s="182"/>
      <c r="F54" s="183">
        <v>3</v>
      </c>
      <c r="G54" s="179"/>
    </row>
    <row r="55" spans="1:22" ht="24.75" thickBot="1">
      <c r="A55" s="18"/>
      <c r="B55" s="193">
        <v>3</v>
      </c>
      <c r="C55" s="194"/>
      <c r="D55" s="184" t="s">
        <v>148</v>
      </c>
      <c r="E55" s="185"/>
      <c r="F55" s="186" t="s">
        <v>149</v>
      </c>
      <c r="G55" s="187">
        <v>7</v>
      </c>
      <c r="L55" s="92"/>
      <c r="M55" s="92"/>
      <c r="O55" s="93"/>
      <c r="P55" s="94"/>
      <c r="Q55" s="94"/>
      <c r="R55" s="94"/>
      <c r="S55" s="94"/>
      <c r="T55" s="94"/>
      <c r="U55" s="94"/>
      <c r="V55" s="94"/>
    </row>
    <row r="56" spans="1:22" ht="12.75">
      <c r="A56" s="18"/>
      <c r="B56" s="18"/>
      <c r="C56" s="18"/>
      <c r="L56" s="92"/>
      <c r="M56" s="92"/>
      <c r="O56" s="93"/>
      <c r="P56" s="94"/>
      <c r="Q56" s="94"/>
      <c r="R56" s="94"/>
      <c r="S56" s="94"/>
      <c r="T56" s="94"/>
      <c r="U56" s="94"/>
      <c r="V56" s="94"/>
    </row>
    <row r="57" spans="1:22" ht="13.5" thickBot="1">
      <c r="A57" s="18"/>
      <c r="B57" s="18"/>
      <c r="C57" s="18"/>
      <c r="P57" s="95"/>
      <c r="Q57" s="95"/>
      <c r="R57" s="95"/>
      <c r="S57" s="95"/>
      <c r="T57" s="95"/>
      <c r="U57" s="95"/>
      <c r="V57" s="95"/>
    </row>
    <row r="58" spans="1:27" ht="13.5" thickBot="1">
      <c r="A58" s="18"/>
      <c r="B58" s="20"/>
      <c r="C58" s="21"/>
      <c r="D58" s="22" t="s">
        <v>14</v>
      </c>
      <c r="E58" s="23" t="s">
        <v>27</v>
      </c>
      <c r="G58" s="96"/>
      <c r="H58" s="96"/>
      <c r="I58" s="96"/>
      <c r="J58" s="96"/>
      <c r="K58" s="96"/>
      <c r="L58" s="96"/>
      <c r="M58" s="96"/>
      <c r="N58" s="96"/>
      <c r="O58" s="96"/>
      <c r="P58" s="95"/>
      <c r="Q58" s="95"/>
      <c r="R58" s="95"/>
      <c r="S58" s="95"/>
      <c r="T58" s="95"/>
      <c r="U58" s="95"/>
      <c r="V58" s="95"/>
      <c r="W58" s="96"/>
      <c r="X58" s="96"/>
      <c r="Y58" s="96"/>
      <c r="Z58" s="96"/>
      <c r="AA58" s="131"/>
    </row>
    <row r="59" spans="2:5" ht="12.75">
      <c r="B59" s="24" t="s">
        <v>85</v>
      </c>
      <c r="C59" s="25" t="s">
        <v>115</v>
      </c>
      <c r="D59" s="26" t="s">
        <v>36</v>
      </c>
      <c r="E59" s="13">
        <v>2</v>
      </c>
    </row>
    <row r="60" spans="2:5" ht="12.75">
      <c r="B60" s="27" t="s">
        <v>86</v>
      </c>
      <c r="C60" s="28" t="s">
        <v>116</v>
      </c>
      <c r="D60" s="29" t="s">
        <v>58</v>
      </c>
      <c r="E60" s="14">
        <v>2</v>
      </c>
    </row>
    <row r="61" spans="2:5" ht="13.5" thickBot="1">
      <c r="B61" s="30" t="s">
        <v>87</v>
      </c>
      <c r="C61" s="31" t="s">
        <v>117</v>
      </c>
      <c r="D61" s="32" t="s">
        <v>72</v>
      </c>
      <c r="E61" s="33">
        <v>2</v>
      </c>
    </row>
    <row r="62" spans="2:5" ht="13.5" thickBot="1">
      <c r="B62" s="36"/>
      <c r="C62" s="36"/>
      <c r="D62" s="133"/>
      <c r="E62" s="36"/>
    </row>
    <row r="63" spans="2:5" ht="13.5" thickBot="1">
      <c r="B63" s="20"/>
      <c r="C63" s="21"/>
      <c r="D63" s="22" t="s">
        <v>71</v>
      </c>
      <c r="E63" s="23" t="s">
        <v>27</v>
      </c>
    </row>
    <row r="64" spans="2:5" ht="12.75">
      <c r="B64" s="24" t="s">
        <v>97</v>
      </c>
      <c r="C64" s="25" t="s">
        <v>118</v>
      </c>
      <c r="D64" s="26" t="s">
        <v>73</v>
      </c>
      <c r="E64" s="13">
        <v>3</v>
      </c>
    </row>
    <row r="65" spans="2:5" ht="13.5" thickBot="1">
      <c r="B65" s="134" t="s">
        <v>108</v>
      </c>
      <c r="C65" s="135" t="s">
        <v>119</v>
      </c>
      <c r="D65" s="32" t="s">
        <v>107</v>
      </c>
      <c r="E65" s="33">
        <v>3</v>
      </c>
    </row>
    <row r="68" spans="2:4" ht="12.75">
      <c r="B68" s="19" t="s">
        <v>100</v>
      </c>
      <c r="D68" s="19" t="s">
        <v>101</v>
      </c>
    </row>
    <row r="69" ht="12.75">
      <c r="P69" s="19" t="s">
        <v>62</v>
      </c>
    </row>
    <row r="71" ht="12.75">
      <c r="Q71" s="19" t="s">
        <v>33</v>
      </c>
    </row>
  </sheetData>
  <sheetProtection/>
  <mergeCells count="25">
    <mergeCell ref="A8:A9"/>
    <mergeCell ref="B8:B9"/>
    <mergeCell ref="D8:D9"/>
    <mergeCell ref="G51:G52"/>
    <mergeCell ref="G53:G54"/>
    <mergeCell ref="B51:C52"/>
    <mergeCell ref="B53:C54"/>
    <mergeCell ref="C8:C9"/>
    <mergeCell ref="A21:B21"/>
    <mergeCell ref="A33:B33"/>
    <mergeCell ref="G46:H46"/>
    <mergeCell ref="G7:Z7"/>
    <mergeCell ref="L8:P8"/>
    <mergeCell ref="Q8:U8"/>
    <mergeCell ref="A10:B10"/>
    <mergeCell ref="B1:D1"/>
    <mergeCell ref="A7:D7"/>
    <mergeCell ref="V8:Z8"/>
    <mergeCell ref="A18:B18"/>
    <mergeCell ref="G47:H47"/>
    <mergeCell ref="G48:H48"/>
    <mergeCell ref="A6:AA6"/>
    <mergeCell ref="G8:K8"/>
    <mergeCell ref="E8:E9"/>
    <mergeCell ref="F8:F9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AMK</cp:lastModifiedBy>
  <cp:lastPrinted>2017-02-22T20:45:46Z</cp:lastPrinted>
  <dcterms:created xsi:type="dcterms:W3CDTF">2007-10-29T15:12:22Z</dcterms:created>
  <dcterms:modified xsi:type="dcterms:W3CDTF">2019-03-14T10:36:18Z</dcterms:modified>
  <cp:category/>
  <cp:version/>
  <cp:contentType/>
  <cp:contentStatus/>
</cp:coreProperties>
</file>