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MK\Documents\Óbudai Egyetem\Órarend\Tantervek\E tanterv\"/>
    </mc:Choice>
  </mc:AlternateContent>
  <xr:revisionPtr revIDLastSave="0" documentId="13_ncr:1_{898C7458-58EB-42A3-9CAE-1CA41F2E99FC}" xr6:coauthVersionLast="44" xr6:coauthVersionMax="44" xr10:uidLastSave="{00000000-0000-0000-0000-000000000000}"/>
  <bookViews>
    <workbookView xWindow="-108" yWindow="-108" windowWidth="23256" windowHeight="12576" tabRatio="487" xr2:uid="{00000000-000D-0000-FFFF-FFFF00000000}"/>
  </bookViews>
  <sheets>
    <sheet name="BSc tanterv nappali" sheetId="14" r:id="rId1"/>
    <sheet name="1. sz. melléklet" sheetId="16" r:id="rId2"/>
  </sheets>
  <definedNames>
    <definedName name="_xlnm._FilterDatabase" localSheetId="1" hidden="1">'1. sz. melléklet'!$A$6:$AU$35</definedName>
    <definedName name="_xlnm._FilterDatabase" localSheetId="0" hidden="1">'BSc tanterv nappali'!$A$8:$AS$72</definedName>
    <definedName name="_xlnm.Print_Area" localSheetId="1">'1. sz. melléklet'!$A$1:$AU$36</definedName>
    <definedName name="_xlnm.Print_Area" localSheetId="0">'BSc tanterv nappali'!$A$1:$AT$71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54" i="14" l="1"/>
  <c r="AM53" i="14"/>
  <c r="AH54" i="14"/>
  <c r="AH53" i="14"/>
  <c r="AC54" i="14"/>
  <c r="AC53" i="14"/>
  <c r="X54" i="14"/>
  <c r="X53" i="14"/>
  <c r="AT34" i="16" l="1"/>
  <c r="AU34" i="16"/>
  <c r="AT31" i="16"/>
  <c r="AU31" i="16"/>
  <c r="AS31" i="16"/>
  <c r="AS34" i="16"/>
  <c r="AQ27" i="16"/>
  <c r="AR27" i="16"/>
  <c r="AQ28" i="16"/>
  <c r="AR28" i="16"/>
  <c r="AQ29" i="16"/>
  <c r="AR29" i="16"/>
  <c r="AQ30" i="16"/>
  <c r="AR30" i="16"/>
  <c r="AQ31" i="16"/>
  <c r="AR31" i="16"/>
  <c r="AQ33" i="16"/>
  <c r="AR33" i="16"/>
  <c r="AQ34" i="16"/>
  <c r="AR34" i="16"/>
  <c r="AP34" i="16"/>
  <c r="AP33" i="16"/>
  <c r="AP31" i="16"/>
  <c r="AP30" i="16"/>
  <c r="AP29" i="16"/>
  <c r="AP28" i="16"/>
  <c r="AP27" i="16"/>
  <c r="AQ18" i="16"/>
  <c r="AR18" i="16"/>
  <c r="AR17" i="16"/>
  <c r="AQ17" i="16"/>
  <c r="AQ16" i="16"/>
  <c r="AR16" i="16"/>
  <c r="AQ15" i="16"/>
  <c r="AR15" i="16"/>
  <c r="AR14" i="16"/>
  <c r="AQ14" i="16"/>
  <c r="AP18" i="16"/>
  <c r="AP17" i="16"/>
  <c r="AP16" i="16"/>
  <c r="AP15" i="16"/>
  <c r="AP14" i="16"/>
  <c r="AT43" i="14"/>
  <c r="AT41" i="14"/>
  <c r="AT14" i="14"/>
  <c r="AQ14" i="14"/>
  <c r="AQ43" i="14"/>
  <c r="AQ42" i="14"/>
  <c r="AQ41" i="14"/>
  <c r="AQ39" i="14"/>
  <c r="AQ38" i="14"/>
  <c r="AQ37" i="14"/>
  <c r="AQ36" i="14"/>
  <c r="AQ34" i="14"/>
  <c r="AQ32" i="14"/>
  <c r="AQ31" i="14"/>
  <c r="AQ30" i="14"/>
  <c r="AQ29" i="14"/>
  <c r="AQ28" i="14"/>
  <c r="AQ22" i="14"/>
  <c r="AQ16" i="14"/>
  <c r="AQ13" i="14"/>
  <c r="AS43" i="14"/>
  <c r="AS41" i="14"/>
  <c r="AP34" i="14"/>
  <c r="AP36" i="14"/>
  <c r="AP37" i="14"/>
  <c r="AP38" i="14"/>
  <c r="AP39" i="14"/>
  <c r="AP41" i="14"/>
  <c r="AP42" i="14"/>
  <c r="AP43" i="14"/>
  <c r="AS14" i="14"/>
  <c r="AP32" i="14"/>
  <c r="AP31" i="14"/>
  <c r="AP30" i="14"/>
  <c r="AP29" i="14"/>
  <c r="AP28" i="14"/>
  <c r="AP22" i="14"/>
  <c r="AP16" i="14"/>
  <c r="AP14" i="14"/>
  <c r="AP13" i="14"/>
  <c r="AP11" i="14"/>
  <c r="AO34" i="14"/>
  <c r="AO31" i="14"/>
  <c r="AR43" i="14" l="1"/>
  <c r="AR41" i="14"/>
  <c r="AO43" i="14"/>
  <c r="AO42" i="14"/>
  <c r="AO41" i="14"/>
  <c r="AO39" i="14"/>
  <c r="AO38" i="14"/>
  <c r="AO37" i="14"/>
  <c r="AO36" i="14"/>
  <c r="AO30" i="14"/>
  <c r="AO29" i="14"/>
  <c r="AO28" i="14"/>
  <c r="AO22" i="14" l="1"/>
  <c r="AR14" i="14"/>
  <c r="AO11" i="14"/>
  <c r="AO13" i="14"/>
  <c r="AO14" i="14"/>
  <c r="AO16" i="14"/>
  <c r="AO32" i="14" l="1"/>
  <c r="E46" i="14" l="1"/>
  <c r="E47" i="14"/>
  <c r="AO32" i="16" l="1"/>
  <c r="AN32" i="16"/>
  <c r="AM32" i="16"/>
  <c r="AL32" i="16"/>
  <c r="AK32" i="16"/>
  <c r="AJ32" i="16"/>
  <c r="AI32" i="16"/>
  <c r="AH32" i="16"/>
  <c r="AG32" i="16"/>
  <c r="AF32" i="16"/>
  <c r="AE32" i="16"/>
  <c r="AD32" i="16"/>
  <c r="AC32" i="16"/>
  <c r="AB32" i="16"/>
  <c r="AA32" i="16"/>
  <c r="Z32" i="16"/>
  <c r="Y32" i="16"/>
  <c r="X32" i="16"/>
  <c r="W32" i="16"/>
  <c r="V32" i="16"/>
  <c r="F14" i="16" l="1"/>
  <c r="F15" i="16"/>
  <c r="F16" i="16"/>
  <c r="F17" i="16"/>
  <c r="F18" i="16"/>
  <c r="E14" i="16"/>
  <c r="E15" i="16"/>
  <c r="E16" i="16"/>
  <c r="E17" i="16"/>
  <c r="E18" i="16"/>
  <c r="E13" i="16"/>
  <c r="F13" i="16"/>
  <c r="F30" i="16" l="1"/>
  <c r="E30" i="16"/>
  <c r="AM26" i="16" l="1"/>
  <c r="AK26" i="16"/>
  <c r="AC26" i="16"/>
  <c r="AA26" i="16"/>
  <c r="E37" i="14" l="1"/>
  <c r="D37" i="14"/>
  <c r="AO26" i="16" l="1"/>
  <c r="AJ26" i="16"/>
  <c r="AE26" i="16"/>
  <c r="F32" i="16"/>
  <c r="E32" i="16"/>
  <c r="E25" i="14" l="1"/>
  <c r="D25" i="14"/>
  <c r="E45" i="14" l="1"/>
  <c r="D45" i="14"/>
  <c r="H9" i="14"/>
  <c r="G9" i="14"/>
  <c r="F9" i="14"/>
  <c r="J9" i="14"/>
  <c r="M9" i="14"/>
  <c r="L9" i="14"/>
  <c r="K9" i="14"/>
  <c r="O9" i="14"/>
  <c r="R9" i="14"/>
  <c r="Q9" i="14"/>
  <c r="P9" i="14"/>
  <c r="T9" i="14"/>
  <c r="W9" i="14"/>
  <c r="V9" i="14"/>
  <c r="U9" i="14"/>
  <c r="Y9" i="14"/>
  <c r="AB9" i="14"/>
  <c r="AA9" i="14"/>
  <c r="Z9" i="14"/>
  <c r="AD9" i="14"/>
  <c r="AI9" i="14"/>
  <c r="AG9" i="14"/>
  <c r="AF9" i="14"/>
  <c r="AE9" i="14"/>
  <c r="AL9" i="14"/>
  <c r="AK9" i="14"/>
  <c r="AJ9" i="14"/>
  <c r="AN9" i="14"/>
  <c r="E50" i="14"/>
  <c r="E49" i="14"/>
  <c r="D50" i="14"/>
  <c r="D49" i="14"/>
  <c r="D44" i="14"/>
  <c r="D43" i="14"/>
  <c r="D42" i="14"/>
  <c r="D41" i="14"/>
  <c r="D40" i="14"/>
  <c r="D39" i="14"/>
  <c r="D38" i="14"/>
  <c r="D36" i="14"/>
  <c r="D35" i="14"/>
  <c r="D34" i="14"/>
  <c r="D33" i="14"/>
  <c r="D32" i="14"/>
  <c r="D31" i="14"/>
  <c r="D30" i="14"/>
  <c r="D29" i="14"/>
  <c r="D28" i="14"/>
  <c r="D27" i="14"/>
  <c r="D24" i="14"/>
  <c r="D23" i="14"/>
  <c r="D22" i="14"/>
  <c r="D21" i="14"/>
  <c r="D20" i="14"/>
  <c r="D19" i="14"/>
  <c r="D17" i="14"/>
  <c r="D16" i="14"/>
  <c r="D15" i="14"/>
  <c r="D14" i="14"/>
  <c r="D13" i="14"/>
  <c r="D12" i="14"/>
  <c r="D11" i="14"/>
  <c r="D10" i="14"/>
  <c r="E44" i="14"/>
  <c r="E43" i="14"/>
  <c r="E42" i="14"/>
  <c r="E41" i="14"/>
  <c r="E40" i="14"/>
  <c r="E39" i="14"/>
  <c r="E38" i="14"/>
  <c r="E36" i="14"/>
  <c r="E35" i="14"/>
  <c r="E34" i="14"/>
  <c r="E33" i="14"/>
  <c r="E32" i="14"/>
  <c r="E31" i="14"/>
  <c r="E30" i="14"/>
  <c r="E29" i="14"/>
  <c r="E28" i="14"/>
  <c r="E27" i="14"/>
  <c r="E24" i="14"/>
  <c r="E23" i="14"/>
  <c r="E22" i="14"/>
  <c r="E21" i="14"/>
  <c r="E20" i="14"/>
  <c r="E19" i="14"/>
  <c r="E17" i="14"/>
  <c r="E16" i="14"/>
  <c r="E15" i="14"/>
  <c r="E14" i="14"/>
  <c r="E13" i="14"/>
  <c r="E12" i="14"/>
  <c r="E11" i="14"/>
  <c r="E10" i="14"/>
  <c r="E26" i="14" l="1"/>
  <c r="D48" i="14"/>
  <c r="E48" i="14"/>
  <c r="E18" i="14"/>
  <c r="D18" i="14"/>
  <c r="Y48" i="14"/>
  <c r="W48" i="14"/>
  <c r="V48" i="14"/>
  <c r="U48" i="14"/>
  <c r="AN48" i="14"/>
  <c r="AL48" i="14"/>
  <c r="AK48" i="14"/>
  <c r="AJ48" i="14"/>
  <c r="AI48" i="14"/>
  <c r="AG48" i="14"/>
  <c r="AF48" i="14"/>
  <c r="AE48" i="14"/>
  <c r="AD48" i="14"/>
  <c r="AB48" i="14"/>
  <c r="AA48" i="14"/>
  <c r="Z48" i="14"/>
  <c r="F26" i="14" l="1"/>
  <c r="G26" i="14"/>
  <c r="H26" i="14"/>
  <c r="J26" i="14"/>
  <c r="K26" i="14"/>
  <c r="L26" i="14"/>
  <c r="M26" i="14"/>
  <c r="O26" i="14"/>
  <c r="P26" i="14"/>
  <c r="Q26" i="14"/>
  <c r="R26" i="14"/>
  <c r="T26" i="14"/>
  <c r="U26" i="14"/>
  <c r="V26" i="14"/>
  <c r="W26" i="14"/>
  <c r="Y26" i="14"/>
  <c r="Z26" i="14"/>
  <c r="AA26" i="14"/>
  <c r="AB26" i="14"/>
  <c r="AD26" i="14"/>
  <c r="AE26" i="14"/>
  <c r="AF26" i="14"/>
  <c r="AG26" i="14"/>
  <c r="AI26" i="14"/>
  <c r="AJ26" i="14"/>
  <c r="AK26" i="14"/>
  <c r="AL26" i="14"/>
  <c r="AN26" i="14"/>
  <c r="E28" i="16"/>
  <c r="F28" i="16"/>
  <c r="E29" i="16"/>
  <c r="F29" i="16"/>
  <c r="E31" i="16"/>
  <c r="F31" i="16"/>
  <c r="E33" i="16"/>
  <c r="F33" i="16"/>
  <c r="E34" i="16"/>
  <c r="F34" i="16"/>
  <c r="F27" i="16"/>
  <c r="E27" i="16"/>
  <c r="AB26" i="16"/>
  <c r="AF26" i="16"/>
  <c r="AG26" i="16"/>
  <c r="AH26" i="16"/>
  <c r="AL26" i="16"/>
  <c r="AE12" i="16"/>
  <c r="AF12" i="16"/>
  <c r="AG12" i="16"/>
  <c r="AH12" i="16"/>
  <c r="AJ12" i="16"/>
  <c r="AK12" i="16"/>
  <c r="AL12" i="16"/>
  <c r="AM12" i="16"/>
  <c r="AO12" i="16"/>
  <c r="AB12" i="16"/>
  <c r="AC12" i="16"/>
  <c r="AA12" i="16"/>
  <c r="T48" i="14"/>
  <c r="R48" i="14"/>
  <c r="Q48" i="14"/>
  <c r="P48" i="14"/>
  <c r="O48" i="14"/>
  <c r="M48" i="14"/>
  <c r="L48" i="14"/>
  <c r="K48" i="14"/>
  <c r="J48" i="14"/>
  <c r="H48" i="14"/>
  <c r="G48" i="14"/>
  <c r="F48" i="14"/>
  <c r="F18" i="14"/>
  <c r="G18" i="14"/>
  <c r="H18" i="14"/>
  <c r="J18" i="14"/>
  <c r="K18" i="14"/>
  <c r="L18" i="14"/>
  <c r="M18" i="14"/>
  <c r="O18" i="14"/>
  <c r="P18" i="14"/>
  <c r="Q18" i="14"/>
  <c r="R18" i="14"/>
  <c r="T18" i="14"/>
  <c r="U18" i="14"/>
  <c r="V18" i="14"/>
  <c r="W18" i="14"/>
  <c r="Y18" i="14"/>
  <c r="Z18" i="14"/>
  <c r="AA18" i="14"/>
  <c r="AB18" i="14"/>
  <c r="AD18" i="14"/>
  <c r="AE18" i="14"/>
  <c r="AF18" i="14"/>
  <c r="AG18" i="14"/>
  <c r="AI18" i="14"/>
  <c r="AJ18" i="14"/>
  <c r="AK18" i="14"/>
  <c r="AL18" i="14"/>
  <c r="AN18" i="14"/>
  <c r="G12" i="16"/>
  <c r="H12" i="16"/>
  <c r="I12" i="16"/>
  <c r="K12" i="16"/>
  <c r="L12" i="16"/>
  <c r="M12" i="16"/>
  <c r="N12" i="16"/>
  <c r="P12" i="16"/>
  <c r="Q12" i="16"/>
  <c r="R12" i="16"/>
  <c r="S12" i="16"/>
  <c r="U12" i="16"/>
  <c r="V12" i="16"/>
  <c r="W12" i="16"/>
  <c r="X12" i="16"/>
  <c r="Z12" i="16"/>
  <c r="Z26" i="16"/>
  <c r="X26" i="16"/>
  <c r="W26" i="16"/>
  <c r="V26" i="16"/>
  <c r="U26" i="16"/>
  <c r="S26" i="16"/>
  <c r="R26" i="16"/>
  <c r="Q26" i="16"/>
  <c r="P26" i="16"/>
  <c r="N26" i="16"/>
  <c r="M26" i="16"/>
  <c r="L26" i="16"/>
  <c r="K26" i="16"/>
  <c r="I26" i="16"/>
  <c r="H26" i="16"/>
  <c r="G26" i="16"/>
  <c r="D26" i="14"/>
  <c r="D9" i="14"/>
  <c r="E9" i="14"/>
  <c r="F26" i="16" l="1"/>
  <c r="E26" i="16"/>
  <c r="D51" i="14"/>
  <c r="E12" i="16"/>
  <c r="F12" i="16"/>
  <c r="AL51" i="14"/>
  <c r="AH51" i="14"/>
  <c r="Z51" i="14"/>
  <c r="V51" i="14"/>
  <c r="N51" i="14"/>
  <c r="J51" i="14"/>
  <c r="F51" i="14"/>
  <c r="AJ51" i="14"/>
  <c r="AB51" i="14"/>
  <c r="X51" i="14"/>
  <c r="T51" i="14"/>
  <c r="L51" i="14"/>
  <c r="H51" i="14"/>
  <c r="AF51" i="14"/>
  <c r="AD51" i="14"/>
  <c r="P51" i="14"/>
  <c r="S54" i="14"/>
  <c r="S53" i="14"/>
  <c r="AM51" i="14"/>
  <c r="AI51" i="14"/>
  <c r="AE51" i="14"/>
  <c r="AA51" i="14"/>
  <c r="W51" i="14"/>
  <c r="S51" i="14"/>
  <c r="O51" i="14"/>
  <c r="K51" i="14"/>
  <c r="G51" i="14"/>
  <c r="N53" i="14"/>
  <c r="N54" i="14"/>
  <c r="R51" i="14"/>
  <c r="I53" i="14"/>
  <c r="I54" i="14"/>
  <c r="AK51" i="14"/>
  <c r="AG51" i="14"/>
  <c r="AC51" i="14"/>
  <c r="Y51" i="14"/>
  <c r="U51" i="14"/>
  <c r="Q51" i="14"/>
  <c r="M51" i="14"/>
  <c r="I51" i="14"/>
  <c r="AN51" i="14"/>
  <c r="E51" i="14" l="1"/>
  <c r="F52" i="14"/>
  <c r="AJ52" i="14"/>
  <c r="Z52" i="14"/>
  <c r="P52" i="14"/>
  <c r="U52" i="14"/>
  <c r="K52" i="14"/>
  <c r="AE52" i="14"/>
</calcChain>
</file>

<file path=xl/sharedStrings.xml><?xml version="1.0" encoding="utf-8"?>
<sst xmlns="http://schemas.openxmlformats.org/spreadsheetml/2006/main" count="511" uniqueCount="298">
  <si>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</si>
  <si>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</si>
  <si>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</si>
  <si>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</si>
  <si>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</si>
  <si>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</si>
  <si>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</si>
  <si>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</si>
  <si>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</si>
  <si>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</si>
  <si>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</si>
  <si>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</si>
  <si>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</si>
  <si>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</si>
  <si>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</si>
  <si>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7.</t>
  </si>
  <si>
    <t>Kód</t>
  </si>
  <si>
    <r>
      <t>kredi</t>
    </r>
    <r>
      <rPr>
        <b/>
        <sz val="10"/>
        <rFont val="Arial CE"/>
        <charset val="238"/>
      </rPr>
      <t>t</t>
    </r>
  </si>
  <si>
    <t xml:space="preserve">      heti óraszámokkal (ea. tgy. l). ; követelményekkel (k.); kreditekkel (kr.)</t>
  </si>
  <si>
    <t>Természettudományos alapismeretek összesen:</t>
  </si>
  <si>
    <t>Gazdasági és Humán ismeretek összesen:</t>
  </si>
  <si>
    <t>Szakmai törzsanyag összesen:</t>
  </si>
  <si>
    <t>8.</t>
  </si>
  <si>
    <t>9.</t>
  </si>
  <si>
    <t>10.</t>
  </si>
  <si>
    <t>11.</t>
  </si>
  <si>
    <t>12.</t>
  </si>
  <si>
    <t>13.</t>
  </si>
  <si>
    <t>14.</t>
  </si>
  <si>
    <t>15.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</si>
  <si>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</si>
  <si>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</si>
  <si>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</si>
  <si>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</si>
  <si>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</si>
  <si>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</si>
  <si>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</si>
  <si>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</si>
  <si>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</si>
  <si>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</si>
  <si>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</si>
  <si>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</si>
  <si>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</si>
  <si>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</si>
  <si>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</si>
  <si>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</si>
  <si>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</si>
  <si>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</si>
  <si>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</si>
  <si>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40.</t>
  </si>
  <si>
    <t>20.</t>
  </si>
  <si>
    <t>1. sz. melléklet</t>
  </si>
  <si>
    <t>é</t>
  </si>
  <si>
    <t>Mindösszesen:</t>
  </si>
  <si>
    <t xml:space="preserve">Összes heti óra </t>
  </si>
  <si>
    <t>Vizsga (v)</t>
  </si>
  <si>
    <t>Évközi jegy (é)</t>
  </si>
  <si>
    <t>Testnevelés I.</t>
  </si>
  <si>
    <t>Testnevelés II.</t>
  </si>
  <si>
    <t>Oktató(k)</t>
  </si>
  <si>
    <t>Makroökonómia</t>
  </si>
  <si>
    <t>Mikroökonómia</t>
  </si>
  <si>
    <t>Menedzsment alapjai</t>
  </si>
  <si>
    <t xml:space="preserve"> Specializációk</t>
  </si>
  <si>
    <t>v</t>
  </si>
  <si>
    <t>Diszkrét matematika és lineáris algebra I.</t>
  </si>
  <si>
    <t>Diszkrét matematika és lineáris algebra II.</t>
  </si>
  <si>
    <t>Fizika</t>
  </si>
  <si>
    <t>Infokommunikációs technikák</t>
  </si>
  <si>
    <t>Adatbázisok</t>
  </si>
  <si>
    <t>Rendszerelmélet</t>
  </si>
  <si>
    <t>Digitális rendszerek</t>
  </si>
  <si>
    <t>Számítógép hálózatok</t>
  </si>
  <si>
    <t>Intelligens rendszerek</t>
  </si>
  <si>
    <t>Szakmai szigorlat</t>
  </si>
  <si>
    <t>s</t>
  </si>
  <si>
    <t>Szakdolgozat I.</t>
  </si>
  <si>
    <t>Szakdolgozat II.</t>
  </si>
  <si>
    <t>Hálózati technológiák I.</t>
  </si>
  <si>
    <t>Virtualizált tárolórendszerek</t>
  </si>
  <si>
    <t>Számítógép hálózatok és felhők biztonsága</t>
  </si>
  <si>
    <t>Hálózati technológiák II.</t>
  </si>
  <si>
    <t xml:space="preserve">Vállalkozások pénzügyei, számvitel alapjai </t>
  </si>
  <si>
    <t xml:space="preserve">ERP I. </t>
  </si>
  <si>
    <t>Adattárházak és üzleti intelligencia</t>
  </si>
  <si>
    <t>Korszerű adatbázisok</t>
  </si>
  <si>
    <t>Szoftvertervezés és -fejlesztés I.</t>
  </si>
  <si>
    <t>Szoftvertervezés és -fejlesztés II.</t>
  </si>
  <si>
    <t>Felhőszolgáltatások I.</t>
  </si>
  <si>
    <t>** A specializáció hallgatóinak két sávot kell teljesíteni, a második sáv tárgyai a szakmai választhatókba számítanak bele.</t>
  </si>
  <si>
    <t>Web programozás és haladó fejlesztési technikák</t>
  </si>
  <si>
    <t>Szoftvertechnológia és grafikus felhasználói interfész tervezése</t>
  </si>
  <si>
    <t>Analízis II.</t>
  </si>
  <si>
    <t>Valószínűségszámítás és matematikai statisztika</t>
  </si>
  <si>
    <t>kredit</t>
  </si>
  <si>
    <t>41.</t>
  </si>
  <si>
    <t>Vállalati információs rendszerek</t>
  </si>
  <si>
    <t>16.</t>
  </si>
  <si>
    <t>17.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</si>
  <si>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</si>
  <si>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</si>
  <si>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</si>
  <si>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</si>
  <si>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</si>
  <si>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</si>
  <si>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</si>
  <si>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</si>
  <si>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</si>
  <si>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</si>
  <si>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</si>
  <si>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61.</t>
  </si>
  <si>
    <t>62.</t>
  </si>
  <si>
    <t>Felhő szolgáltatási technológiák és IT biztonság specializáció (F)</t>
  </si>
  <si>
    <t>Big Data és üzleti intelligencia specializáció (G)</t>
  </si>
  <si>
    <t>Villamosságtan *</t>
  </si>
  <si>
    <t>*  e-learning blended formában indul</t>
  </si>
  <si>
    <t>***  e-learning blended formában indul</t>
  </si>
  <si>
    <t>Felhőszolgáltatások II. ***</t>
  </si>
  <si>
    <t>Elektronika *</t>
  </si>
  <si>
    <t>Számítógép architektúrák alapjai *</t>
  </si>
  <si>
    <t>Operációs rendszerek *</t>
  </si>
  <si>
    <t>Informatikai biztonság *</t>
  </si>
  <si>
    <t>Virtuális hálózatok és adatközpontok technológiái ***</t>
  </si>
  <si>
    <t>Vállalkozás gazdaságtan I.</t>
  </si>
  <si>
    <t>Vállalkozás gazdaságtan II.</t>
  </si>
  <si>
    <t>Államigazgatási és jogi ismeretek</t>
  </si>
  <si>
    <t>Korszerű számítógép architektúrák I.</t>
  </si>
  <si>
    <t>Korszerű számítógép architektúrák II.</t>
  </si>
  <si>
    <t>Big data algoritmusok és programozás *</t>
  </si>
  <si>
    <t>ERP II. *</t>
  </si>
  <si>
    <t>a</t>
  </si>
  <si>
    <t>Mérnökinformatikus alapképzési szak, nappali tagozat (érvényes: 2017/18. tanévtől)</t>
  </si>
  <si>
    <t>38.</t>
  </si>
  <si>
    <t>39.</t>
  </si>
  <si>
    <t>Matematika I. - Analízis I.</t>
  </si>
  <si>
    <t>Projektmunka I. (II., III., IV.)</t>
  </si>
  <si>
    <t>D tanterv megfeleltetés</t>
  </si>
  <si>
    <t>NRKAN1SSND</t>
  </si>
  <si>
    <t>Analízis I.</t>
  </si>
  <si>
    <t>NRKAN2SSND</t>
  </si>
  <si>
    <t>NRKBS1SSND</t>
  </si>
  <si>
    <t>Bevezetés a számításelméletbe I.</t>
  </si>
  <si>
    <t>NRKBS2SSND</t>
  </si>
  <si>
    <t>Bevezetés a számításelméletbe II.</t>
  </si>
  <si>
    <t>NRKVS1SSNC</t>
  </si>
  <si>
    <t>Alkalmazott valószínűségszámítás és statisztika</t>
  </si>
  <si>
    <t>NRKIA1SSND</t>
  </si>
  <si>
    <t>Informatikai rendszerek alapjai</t>
  </si>
  <si>
    <t>NRKFI1SSND</t>
  </si>
  <si>
    <t>NRKVI0SSND</t>
  </si>
  <si>
    <t>Villamosságtan</t>
  </si>
  <si>
    <t>NRKKG0SSND</t>
  </si>
  <si>
    <t>Közgazdaságtan I-II. (Makro- és mikroökonómia)</t>
  </si>
  <si>
    <t>NRKVG0SSND</t>
  </si>
  <si>
    <t>Vállalkozás gazdaságtan</t>
  </si>
  <si>
    <t>NRKME0SSND</t>
  </si>
  <si>
    <t>Menedzsment</t>
  </si>
  <si>
    <t>NRKJA1SSND</t>
  </si>
  <si>
    <t>Jogi és államigazgatási ismeretek</t>
  </si>
  <si>
    <t>NRKPR1SSND</t>
  </si>
  <si>
    <t>Programozás I.</t>
  </si>
  <si>
    <t>NRKPR2SSND</t>
  </si>
  <si>
    <t>Programozás II.</t>
  </si>
  <si>
    <t>NRKAB0SSND</t>
  </si>
  <si>
    <t>NRKSS1SSND</t>
  </si>
  <si>
    <t>NRKIT0SSND</t>
  </si>
  <si>
    <t>Irányítástechnika</t>
  </si>
  <si>
    <t>NRKEL0SSND</t>
  </si>
  <si>
    <t>Elektronika</t>
  </si>
  <si>
    <t>NRKSA1SSND</t>
  </si>
  <si>
    <t>Számítógép architektúrák alapjai I.</t>
  </si>
  <si>
    <t>NRKKA1SSND</t>
  </si>
  <si>
    <t>Korszerű számítógép architektúrák</t>
  </si>
  <si>
    <t>NRKSA2SSND</t>
  </si>
  <si>
    <t>Számítógép architektúrák alapjai II.</t>
  </si>
  <si>
    <t>NRKOP0SSND</t>
  </si>
  <si>
    <t>Operációs rendszerek</t>
  </si>
  <si>
    <t>NRKSH0SSND</t>
  </si>
  <si>
    <t>NRKIR0SSND</t>
  </si>
  <si>
    <t>NRKIB0SSND</t>
  </si>
  <si>
    <t>Az informatikai biztonság alapjai</t>
  </si>
  <si>
    <t>NRKIK1SSND</t>
  </si>
  <si>
    <t>Informatikai biztonság és rendszermérnök specializáció (R)</t>
  </si>
  <si>
    <t>NRKHT1SRND</t>
  </si>
  <si>
    <t>NRKIT1SRND</t>
  </si>
  <si>
    <t xml:space="preserve">Internet technológiák </t>
  </si>
  <si>
    <t>NRKHT2SRND</t>
  </si>
  <si>
    <t>NRKSB1SRND</t>
  </si>
  <si>
    <t>Számítógép hálózatok biztonsága</t>
  </si>
  <si>
    <t>Vállalati információs rendszerek specializáció (G)</t>
  </si>
  <si>
    <t>NRKVI1SGND</t>
  </si>
  <si>
    <t>Vezetői információs rendszerek</t>
  </si>
  <si>
    <t>NRKER1SGND</t>
  </si>
  <si>
    <t>ERP rendszerek I.</t>
  </si>
  <si>
    <t>NRKER2SGND</t>
  </si>
  <si>
    <t>ERP rendszerek II.</t>
  </si>
  <si>
    <t>NRKKK1SGND</t>
  </si>
  <si>
    <t>KKV esettanulmány</t>
  </si>
  <si>
    <t>NRKVP1SGND+NRKSA1SGND</t>
  </si>
  <si>
    <t>Vállalkozások pénzügyei+Számvitel alapjai</t>
  </si>
  <si>
    <t>Projektlabor I. (II.)</t>
  </si>
  <si>
    <t>NRKPL1(2)SR(G)ND</t>
  </si>
  <si>
    <t>NRKSD1SSND</t>
  </si>
  <si>
    <t>NRKSD2SSND</t>
  </si>
  <si>
    <t>Szoftvertechnológia I.+II.+Programozás III.</t>
  </si>
  <si>
    <t>NRKST1SSND+NRKST2SSND+NRKPR3SSND</t>
  </si>
  <si>
    <t>NRKDT0SSND+NRKDR0SSND</t>
  </si>
  <si>
    <t>Digitális technika+Digitális rendszerek</t>
  </si>
  <si>
    <t>E tantervben már nem szereplő tárgyak, köt.vál. szakmai tárgyként meghirdethető</t>
  </si>
  <si>
    <t>NRKVI1SSND+NRKVI2SSND</t>
  </si>
  <si>
    <t>Vállalati információs rendszerek+Vállalati információs rendszerek modellezése</t>
  </si>
  <si>
    <t>Bevezetés az informatikába</t>
  </si>
  <si>
    <t>AMWVT0IBNE</t>
  </si>
  <si>
    <t>AMWSH0IBNE</t>
  </si>
  <si>
    <t>AMPPR0IBNE</t>
  </si>
  <si>
    <t>AMDSD1IBNE</t>
  </si>
  <si>
    <t>AMDSD2IBNE</t>
  </si>
  <si>
    <t>AMWVP0IBNE</t>
  </si>
  <si>
    <t>AMWKD0IBNE</t>
  </si>
  <si>
    <t>AMWAT0IBNE</t>
  </si>
  <si>
    <t>AMEBD0IBNE</t>
  </si>
  <si>
    <t>AMEVA0IBNE</t>
  </si>
  <si>
    <t>AMXMA1KBNE</t>
  </si>
  <si>
    <t>AMXAN2IBNE</t>
  </si>
  <si>
    <t>AMXDL1IBNE</t>
  </si>
  <si>
    <t>AMXDL2IBNE</t>
  </si>
  <si>
    <t>AMXVS0IBNE</t>
  </si>
  <si>
    <t>AMXBI0IBNE</t>
  </si>
  <si>
    <t>AMXFI0IBNE</t>
  </si>
  <si>
    <t>AMEVT0IBNE</t>
  </si>
  <si>
    <t>AMXKG1KBNE</t>
  </si>
  <si>
    <t>AMXKG2KBNE</t>
  </si>
  <si>
    <t>AMXVG1KBNE</t>
  </si>
  <si>
    <t>AMXVG2KBNE</t>
  </si>
  <si>
    <t>AMXME0KBNE</t>
  </si>
  <si>
    <t>AMXJA0IBNE</t>
  </si>
  <si>
    <t>AMXIK0IBNE</t>
  </si>
  <si>
    <t>AMXSF1IBNE</t>
  </si>
  <si>
    <t>AMXSF2IBNE</t>
  </si>
  <si>
    <t>AMXWH0IBNE</t>
  </si>
  <si>
    <t>AMXAB0IBNE</t>
  </si>
  <si>
    <t>AMXSG0IBNE</t>
  </si>
  <si>
    <t>AMXRE0IBNE</t>
  </si>
  <si>
    <t>AMEEL0IBNE</t>
  </si>
  <si>
    <t>AMXDR0IBNE</t>
  </si>
  <si>
    <t>AMESA0IBNE</t>
  </si>
  <si>
    <t>AMXKA1IBNE</t>
  </si>
  <si>
    <t>AMXKA2IBNE</t>
  </si>
  <si>
    <t>AMEOR0IBNE</t>
  </si>
  <si>
    <t>AMXSH0IBNE</t>
  </si>
  <si>
    <t>AMXIR0IBNE</t>
  </si>
  <si>
    <t>AMXVI0IBNE</t>
  </si>
  <si>
    <t>AMEIB1IBNE</t>
  </si>
  <si>
    <t>AMXSS0IBNE</t>
  </si>
  <si>
    <t>AMTTE1KBNE</t>
  </si>
  <si>
    <t>AMTTE2KBNE</t>
  </si>
  <si>
    <t>AMWER1IBNE</t>
  </si>
  <si>
    <t>AMEER2IBNE</t>
  </si>
  <si>
    <t>AMWHT1IBNE</t>
  </si>
  <si>
    <t>AMWFS1IBNE</t>
  </si>
  <si>
    <t>AMEFS2IBNE</t>
  </si>
  <si>
    <t>AMVHT2IBNE</t>
  </si>
  <si>
    <t>Tantárgy</t>
  </si>
  <si>
    <t>Hálózatok sáv**</t>
  </si>
  <si>
    <t xml:space="preserve">Előtanulmány </t>
  </si>
  <si>
    <t>Előtanulmány</t>
  </si>
  <si>
    <t>NRKMP1SSND</t>
  </si>
  <si>
    <t>Modern programozási nyelv</t>
  </si>
  <si>
    <t>Matematika I. aláírás</t>
  </si>
  <si>
    <t>Patronálás I.</t>
  </si>
  <si>
    <t>Patronálás II.</t>
  </si>
  <si>
    <t>Kritérium követelmények</t>
  </si>
  <si>
    <t>AMIPATKBNE</t>
  </si>
  <si>
    <t>AMIPA2KBNE</t>
  </si>
  <si>
    <t>AMFAA1BBNE</t>
  </si>
  <si>
    <t>AMFAB1BBNE</t>
  </si>
  <si>
    <t>Kötelezően választható szakmai tárgyak</t>
  </si>
  <si>
    <t>Szabadon választható tárgyak</t>
  </si>
  <si>
    <t>42.</t>
  </si>
  <si>
    <t>43.</t>
  </si>
  <si>
    <t>44.</t>
  </si>
  <si>
    <t>45.</t>
  </si>
  <si>
    <t>46.</t>
  </si>
  <si>
    <t>AMK…KBNE</t>
  </si>
  <si>
    <t>* e-learning blended formában indul</t>
  </si>
  <si>
    <t>** A specializációk tárgyait az 1. számú melléklet tartalmazza.</t>
  </si>
  <si>
    <t>Specializáció **</t>
  </si>
  <si>
    <t>Választható tárgyak ***</t>
  </si>
  <si>
    <t>Szaknyelv A (nyelvvizsga nélkül) ****</t>
  </si>
  <si>
    <t>Szaknyelv B (nyelvvizsgával) ****</t>
  </si>
  <si>
    <t>Kritériumtárgy I. (angol) *****</t>
  </si>
  <si>
    <t>Kritériumtárgy II. (angol) *****</t>
  </si>
  <si>
    <t>***** A kritériumtárgyak (ajánlott félév: 3. vagy 4.)</t>
  </si>
  <si>
    <t>****** A záróvizsga tárgyai: Korszerű számítógép architektúrák II. és a választott specializáció tárgya.</t>
  </si>
  <si>
    <r>
      <t xml:space="preserve">**** szaknyelv A </t>
    </r>
    <r>
      <rPr>
        <b/>
        <sz val="10"/>
        <color rgb="FFFF0000"/>
        <rFont val="Arial CE"/>
        <charset val="238"/>
      </rPr>
      <t>vagy</t>
    </r>
    <r>
      <rPr>
        <b/>
        <sz val="10"/>
        <rFont val="Arial CE"/>
        <charset val="238"/>
      </rPr>
      <t xml:space="preserve"> szaknyelv B teljesítendő (kiv. szakmai középfokú vagy felsőfokú nyelvvizsga esetén)</t>
    </r>
  </si>
  <si>
    <t>*** Választható tárgyak félévente meghirdetett tárgyak közül választható, vagy K-MOOC online kurzusként elvégezhető.</t>
  </si>
  <si>
    <t>Online szintfelmérő teszt</t>
  </si>
  <si>
    <t>Középfokú nyelvvizsga (Av.Bv.C típusú)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</si>
</sst>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i/>
      <sz val="8"/>
      <name val="Arial CE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 CE"/>
    </font>
    <font>
      <b/>
      <sz val="10"/>
      <color rgb="FF7030A0"/>
      <name val="Arial CE"/>
      <charset val="238"/>
    </font>
    <font>
      <b/>
      <i/>
      <sz val="9"/>
      <name val="Arial CE"/>
      <charset val="238"/>
    </font>
    <font>
      <b/>
      <sz val="9"/>
      <name val="Arial CE"/>
      <charset val="238"/>
    </font>
    <font>
      <b/>
      <sz val="10"/>
      <color rgb="FFFF0000"/>
      <name val="Arial CE"/>
      <charset val="238"/>
    </font>
    <font>
      <b/>
      <sz val="10"/>
      <name val="Times New Roman CE"/>
      <family val="1"/>
      <charset val="238"/>
    </font>
  </fonts>
  <fills count="5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2F2F2"/>
        <bgColor rgb="FFF2F2F2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5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57">
    <xf numFmtId="0" fontId="0" fillId="0" borderId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4" fillId="28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0" borderId="103" applyNumberFormat="0" applyFill="0" applyAlignment="0" applyProtection="0"/>
    <xf numFmtId="0" fontId="22" fillId="0" borderId="104" applyNumberFormat="0" applyFill="0" applyAlignment="0" applyProtection="0"/>
    <xf numFmtId="0" fontId="23" fillId="0" borderId="105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101" applyNumberFormat="0" applyAlignment="0" applyProtection="0"/>
    <xf numFmtId="0" fontId="25" fillId="0" borderId="106" applyNumberFormat="0" applyFill="0" applyAlignment="0" applyProtection="0"/>
    <xf numFmtId="0" fontId="11" fillId="34" borderId="107" applyNumberFormat="0" applyFont="0" applyAlignment="0" applyProtection="0"/>
    <xf numFmtId="0" fontId="27" fillId="29" borderId="108" applyNumberFormat="0" applyAlignment="0" applyProtection="0"/>
    <xf numFmtId="0" fontId="28" fillId="0" borderId="0" applyNumberFormat="0" applyFill="0" applyBorder="0" applyAlignment="0" applyProtection="0"/>
    <xf numFmtId="0" fontId="19" fillId="0" borderId="109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103" applyNumberFormat="0" applyFill="0" applyAlignment="0" applyProtection="0"/>
    <xf numFmtId="0" fontId="22" fillId="0" borderId="104" applyNumberFormat="0" applyFill="0" applyAlignment="0" applyProtection="0"/>
    <xf numFmtId="0" fontId="23" fillId="0" borderId="105" applyNumberFormat="0" applyFill="0" applyAlignment="0" applyProtection="0"/>
    <xf numFmtId="0" fontId="23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16" fillId="36" borderId="0" applyNumberFormat="0" applyBorder="0" applyAlignment="0" applyProtection="0"/>
    <xf numFmtId="0" fontId="26" fillId="37" borderId="0" applyNumberFormat="0" applyBorder="0" applyAlignment="0" applyProtection="0"/>
    <xf numFmtId="0" fontId="24" fillId="38" borderId="101" applyNumberFormat="0" applyAlignment="0" applyProtection="0"/>
    <xf numFmtId="0" fontId="27" fillId="39" borderId="108" applyNumberFormat="0" applyAlignment="0" applyProtection="0"/>
    <xf numFmtId="0" fontId="17" fillId="39" borderId="101" applyNumberFormat="0" applyAlignment="0" applyProtection="0"/>
    <xf numFmtId="0" fontId="25" fillId="0" borderId="106" applyNumberFormat="0" applyFill="0" applyAlignment="0" applyProtection="0"/>
    <xf numFmtId="0" fontId="18" fillId="40" borderId="102" applyNumberFormat="0" applyAlignment="0" applyProtection="0"/>
    <xf numFmtId="0" fontId="29" fillId="0" borderId="0" applyNumberFormat="0" applyFill="0" applyBorder="0" applyAlignment="0" applyProtection="0"/>
    <xf numFmtId="0" fontId="4" fillId="41" borderId="107" applyNumberFormat="0" applyFont="0" applyAlignment="0" applyProtection="0"/>
    <xf numFmtId="0" fontId="19" fillId="0" borderId="109" applyNumberFormat="0" applyFill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0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34" borderId="107" applyNumberFormat="0" applyFont="0" applyAlignment="0" applyProtection="0"/>
    <xf numFmtId="0" fontId="16" fillId="36" borderId="0" applyNumberFormat="0" applyBorder="0" applyAlignment="0" applyProtection="0"/>
    <xf numFmtId="0" fontId="26" fillId="37" borderId="0" applyNumberFormat="0" applyBorder="0" applyAlignment="0" applyProtection="0"/>
    <xf numFmtId="0" fontId="17" fillId="39" borderId="101" applyNumberFormat="0" applyAlignment="0" applyProtection="0"/>
    <xf numFmtId="0" fontId="20" fillId="35" borderId="0" applyNumberFormat="0" applyBorder="0" applyAlignment="0" applyProtection="0"/>
    <xf numFmtId="0" fontId="16" fillId="36" borderId="0" applyNumberFormat="0" applyBorder="0" applyAlignment="0" applyProtection="0"/>
    <xf numFmtId="0" fontId="26" fillId="37" borderId="0" applyNumberFormat="0" applyBorder="0" applyAlignment="0" applyProtection="0"/>
    <xf numFmtId="0" fontId="18" fillId="40" borderId="102" applyNumberFormat="0" applyAlignment="0" applyProtection="0"/>
    <xf numFmtId="0" fontId="17" fillId="39" borderId="101" applyNumberFormat="0" applyAlignment="0" applyProtection="0"/>
    <xf numFmtId="0" fontId="18" fillId="40" borderId="102" applyNumberFormat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2" fillId="0" borderId="0"/>
    <xf numFmtId="0" fontId="3" fillId="0" borderId="0"/>
    <xf numFmtId="0" fontId="3" fillId="15" borderId="0" applyNumberFormat="0" applyBorder="0" applyAlignment="0" applyProtection="0"/>
    <xf numFmtId="0" fontId="20" fillId="35" borderId="0" applyNumberFormat="0" applyBorder="0" applyAlignment="0" applyProtection="0"/>
    <xf numFmtId="0" fontId="16" fillId="36" borderId="0" applyNumberFormat="0" applyBorder="0" applyAlignment="0" applyProtection="0"/>
    <xf numFmtId="0" fontId="26" fillId="37" borderId="0" applyNumberFormat="0" applyBorder="0" applyAlignment="0" applyProtection="0"/>
    <xf numFmtId="0" fontId="17" fillId="39" borderId="101" applyNumberFormat="0" applyAlignment="0" applyProtection="0"/>
    <xf numFmtId="0" fontId="18" fillId="40" borderId="102" applyNumberFormat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" fillId="0" borderId="0"/>
    <xf numFmtId="0" fontId="20" fillId="35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35" borderId="0" applyNumberFormat="0" applyBorder="0" applyAlignment="0" applyProtection="0"/>
    <xf numFmtId="0" fontId="16" fillId="36" borderId="0" applyNumberFormat="0" applyBorder="0" applyAlignment="0" applyProtection="0"/>
    <xf numFmtId="0" fontId="26" fillId="37" borderId="0" applyNumberFormat="0" applyBorder="0" applyAlignment="0" applyProtection="0"/>
    <xf numFmtId="0" fontId="17" fillId="39" borderId="101" applyNumberFormat="0" applyAlignment="0" applyProtection="0"/>
    <xf numFmtId="0" fontId="18" fillId="40" borderId="102" applyNumberFormat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36" borderId="0" applyNumberFormat="0" applyBorder="0" applyAlignment="0" applyProtection="0"/>
    <xf numFmtId="0" fontId="26" fillId="37" borderId="0" applyNumberFormat="0" applyBorder="0" applyAlignment="0" applyProtection="0"/>
    <xf numFmtId="0" fontId="17" fillId="39" borderId="101" applyNumberFormat="0" applyAlignment="0" applyProtection="0"/>
    <xf numFmtId="0" fontId="20" fillId="35" borderId="0" applyNumberFormat="0" applyBorder="0" applyAlignment="0" applyProtection="0"/>
    <xf numFmtId="0" fontId="16" fillId="36" borderId="0" applyNumberFormat="0" applyBorder="0" applyAlignment="0" applyProtection="0"/>
    <xf numFmtId="0" fontId="26" fillId="37" borderId="0" applyNumberFormat="0" applyBorder="0" applyAlignment="0" applyProtection="0"/>
    <xf numFmtId="0" fontId="18" fillId="40" borderId="102" applyNumberFormat="0" applyAlignment="0" applyProtection="0"/>
    <xf numFmtId="0" fontId="17" fillId="39" borderId="101" applyNumberFormat="0" applyAlignment="0" applyProtection="0"/>
    <xf numFmtId="0" fontId="18" fillId="40" borderId="102" applyNumberFormat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0" fillId="35" borderId="0" applyNumberFormat="0" applyBorder="0" applyAlignment="0" applyProtection="0"/>
    <xf numFmtId="0" fontId="16" fillId="36" borderId="0" applyNumberFormat="0" applyBorder="0" applyAlignment="0" applyProtection="0"/>
    <xf numFmtId="0" fontId="26" fillId="37" borderId="0" applyNumberFormat="0" applyBorder="0" applyAlignment="0" applyProtection="0"/>
    <xf numFmtId="0" fontId="17" fillId="39" borderId="101" applyNumberFormat="0" applyAlignment="0" applyProtection="0"/>
    <xf numFmtId="0" fontId="18" fillId="40" borderId="102" applyNumberFormat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2" fillId="0" borderId="0"/>
    <xf numFmtId="0" fontId="20" fillId="35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6" fillId="36" borderId="0" applyNumberFormat="0" applyBorder="0" applyAlignment="0" applyProtection="0"/>
    <xf numFmtId="0" fontId="26" fillId="37" borderId="0" applyNumberFormat="0" applyBorder="0" applyAlignment="0" applyProtection="0"/>
    <xf numFmtId="0" fontId="17" fillId="39" borderId="101" applyNumberFormat="0" applyAlignment="0" applyProtection="0"/>
    <xf numFmtId="0" fontId="18" fillId="40" borderId="102" applyNumberFormat="0" applyAlignment="0" applyProtection="0"/>
    <xf numFmtId="0" fontId="20" fillId="35" borderId="0" applyNumberFormat="0" applyBorder="0" applyAlignment="0" applyProtection="0"/>
    <xf numFmtId="0" fontId="16" fillId="36" borderId="0" applyNumberFormat="0" applyBorder="0" applyAlignment="0" applyProtection="0"/>
    <xf numFmtId="0" fontId="26" fillId="37" borderId="0" applyNumberFormat="0" applyBorder="0" applyAlignment="0" applyProtection="0"/>
    <xf numFmtId="0" fontId="17" fillId="39" borderId="101" applyNumberFormat="0" applyAlignment="0" applyProtection="0"/>
    <xf numFmtId="0" fontId="18" fillId="40" borderId="102" applyNumberFormat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20" fillId="35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36" borderId="0" applyNumberFormat="0" applyBorder="0" applyAlignment="0" applyProtection="0"/>
    <xf numFmtId="0" fontId="26" fillId="37" borderId="0" applyNumberFormat="0" applyBorder="0" applyAlignment="0" applyProtection="0"/>
    <xf numFmtId="0" fontId="17" fillId="39" borderId="101" applyNumberFormat="0" applyAlignment="0" applyProtection="0"/>
    <xf numFmtId="0" fontId="20" fillId="35" borderId="0" applyNumberFormat="0" applyBorder="0" applyAlignment="0" applyProtection="0"/>
    <xf numFmtId="0" fontId="16" fillId="36" borderId="0" applyNumberFormat="0" applyBorder="0" applyAlignment="0" applyProtection="0"/>
    <xf numFmtId="0" fontId="26" fillId="37" borderId="0" applyNumberFormat="0" applyBorder="0" applyAlignment="0" applyProtection="0"/>
    <xf numFmtId="0" fontId="18" fillId="40" borderId="102" applyNumberFormat="0" applyAlignment="0" applyProtection="0"/>
    <xf numFmtId="0" fontId="17" fillId="39" borderId="101" applyNumberFormat="0" applyAlignment="0" applyProtection="0"/>
    <xf numFmtId="0" fontId="18" fillId="40" borderId="102" applyNumberFormat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20" fillId="35" borderId="0" applyNumberFormat="0" applyBorder="0" applyAlignment="0" applyProtection="0"/>
    <xf numFmtId="0" fontId="16" fillId="36" borderId="0" applyNumberFormat="0" applyBorder="0" applyAlignment="0" applyProtection="0"/>
    <xf numFmtId="0" fontId="26" fillId="37" borderId="0" applyNumberFormat="0" applyBorder="0" applyAlignment="0" applyProtection="0"/>
    <xf numFmtId="0" fontId="17" fillId="39" borderId="101" applyNumberFormat="0" applyAlignment="0" applyProtection="0"/>
    <xf numFmtId="0" fontId="18" fillId="40" borderId="102" applyNumberFormat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" fillId="0" borderId="0"/>
    <xf numFmtId="0" fontId="20" fillId="35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35" borderId="0" applyNumberFormat="0" applyBorder="0" applyAlignment="0" applyProtection="0"/>
    <xf numFmtId="0" fontId="16" fillId="36" borderId="0" applyNumberFormat="0" applyBorder="0" applyAlignment="0" applyProtection="0"/>
    <xf numFmtId="0" fontId="26" fillId="37" borderId="0" applyNumberFormat="0" applyBorder="0" applyAlignment="0" applyProtection="0"/>
    <xf numFmtId="0" fontId="17" fillId="39" borderId="101" applyNumberFormat="0" applyAlignment="0" applyProtection="0"/>
    <xf numFmtId="0" fontId="18" fillId="40" borderId="102" applyNumberFormat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36" borderId="0" applyNumberFormat="0" applyBorder="0" applyAlignment="0" applyProtection="0"/>
    <xf numFmtId="0" fontId="26" fillId="37" borderId="0" applyNumberFormat="0" applyBorder="0" applyAlignment="0" applyProtection="0"/>
    <xf numFmtId="0" fontId="17" fillId="39" borderId="101" applyNumberFormat="0" applyAlignment="0" applyProtection="0"/>
    <xf numFmtId="0" fontId="20" fillId="35" borderId="0" applyNumberFormat="0" applyBorder="0" applyAlignment="0" applyProtection="0"/>
    <xf numFmtId="0" fontId="16" fillId="36" borderId="0" applyNumberFormat="0" applyBorder="0" applyAlignment="0" applyProtection="0"/>
    <xf numFmtId="0" fontId="26" fillId="37" borderId="0" applyNumberFormat="0" applyBorder="0" applyAlignment="0" applyProtection="0"/>
    <xf numFmtId="0" fontId="18" fillId="40" borderId="102" applyNumberFormat="0" applyAlignment="0" applyProtection="0"/>
    <xf numFmtId="0" fontId="17" fillId="39" borderId="101" applyNumberFormat="0" applyAlignment="0" applyProtection="0"/>
    <xf numFmtId="0" fontId="18" fillId="40" borderId="102" applyNumberFormat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20" fillId="35" borderId="0" applyNumberFormat="0" applyBorder="0" applyAlignment="0" applyProtection="0"/>
    <xf numFmtId="0" fontId="16" fillId="36" borderId="0" applyNumberFormat="0" applyBorder="0" applyAlignment="0" applyProtection="0"/>
    <xf numFmtId="0" fontId="26" fillId="37" borderId="0" applyNumberFormat="0" applyBorder="0" applyAlignment="0" applyProtection="0"/>
    <xf numFmtId="0" fontId="17" fillId="39" borderId="101" applyNumberFormat="0" applyAlignment="0" applyProtection="0"/>
    <xf numFmtId="0" fontId="18" fillId="40" borderId="102" applyNumberFormat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" fillId="0" borderId="0"/>
    <xf numFmtId="0" fontId="20" fillId="35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6" fillId="36" borderId="0" applyNumberFormat="0" applyBorder="0" applyAlignment="0" applyProtection="0"/>
    <xf numFmtId="0" fontId="26" fillId="37" borderId="0" applyNumberFormat="0" applyBorder="0" applyAlignment="0" applyProtection="0"/>
    <xf numFmtId="0" fontId="17" fillId="39" borderId="101" applyNumberFormat="0" applyAlignment="0" applyProtection="0"/>
    <xf numFmtId="0" fontId="18" fillId="40" borderId="102" applyNumberFormat="0" applyAlignment="0" applyProtection="0"/>
    <xf numFmtId="0" fontId="20" fillId="35" borderId="0" applyNumberFormat="0" applyBorder="0" applyAlignment="0" applyProtection="0"/>
    <xf numFmtId="0" fontId="16" fillId="36" borderId="0" applyNumberFormat="0" applyBorder="0" applyAlignment="0" applyProtection="0"/>
    <xf numFmtId="0" fontId="26" fillId="37" borderId="0" applyNumberFormat="0" applyBorder="0" applyAlignment="0" applyProtection="0"/>
    <xf numFmtId="0" fontId="17" fillId="39" borderId="101" applyNumberFormat="0" applyAlignment="0" applyProtection="0"/>
    <xf numFmtId="0" fontId="18" fillId="40" borderId="102" applyNumberFormat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20" fillId="35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</cellStyleXfs>
  <cellXfs count="454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7" fillId="0" borderId="3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6" fillId="0" borderId="36" xfId="0" applyFont="1" applyBorder="1" applyAlignment="1">
      <alignment horizontal="right" vertical="center"/>
    </xf>
    <xf numFmtId="49" fontId="7" fillId="0" borderId="39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2" borderId="26" xfId="0" applyFont="1" applyFill="1" applyBorder="1" applyAlignment="1">
      <alignment horizontal="right"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1" fontId="7" fillId="0" borderId="0" xfId="0" applyNumberFormat="1" applyFont="1" applyAlignment="1">
      <alignment horizontal="left" vertical="center"/>
    </xf>
    <xf numFmtId="0" fontId="7" fillId="3" borderId="49" xfId="0" applyFont="1" applyFill="1" applyBorder="1" applyAlignment="1">
      <alignment vertical="center"/>
    </xf>
    <xf numFmtId="0" fontId="6" fillId="3" borderId="49" xfId="0" applyFont="1" applyFill="1" applyBorder="1" applyAlignment="1">
      <alignment horizontal="right" vertical="center"/>
    </xf>
    <xf numFmtId="0" fontId="11" fillId="0" borderId="0" xfId="0" applyFont="1"/>
    <xf numFmtId="0" fontId="7" fillId="0" borderId="6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3" borderId="5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7" fillId="0" borderId="79" xfId="0" applyFont="1" applyBorder="1" applyAlignment="1">
      <alignment vertical="center"/>
    </xf>
    <xf numFmtId="0" fontId="6" fillId="0" borderId="84" xfId="0" applyFont="1" applyBorder="1" applyAlignment="1">
      <alignment horizontal="right" vertical="center"/>
    </xf>
    <xf numFmtId="0" fontId="7" fillId="0" borderId="83" xfId="0" applyFont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7" fillId="0" borderId="88" xfId="0" applyFont="1" applyBorder="1" applyAlignment="1">
      <alignment vertical="center"/>
    </xf>
    <xf numFmtId="0" fontId="7" fillId="0" borderId="85" xfId="0" applyFont="1" applyBorder="1" applyAlignment="1">
      <alignment vertical="center" wrapText="1"/>
    </xf>
    <xf numFmtId="0" fontId="7" fillId="0" borderId="89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7" fillId="0" borderId="83" xfId="0" applyFont="1" applyBorder="1" applyAlignment="1">
      <alignment horizontal="center" vertical="center"/>
    </xf>
    <xf numFmtId="0" fontId="7" fillId="48" borderId="69" xfId="0" applyFont="1" applyFill="1" applyBorder="1" applyAlignment="1">
      <alignment horizontal="center" vertical="center"/>
    </xf>
    <xf numFmtId="0" fontId="7" fillId="48" borderId="20" xfId="0" applyFont="1" applyFill="1" applyBorder="1" applyAlignment="1">
      <alignment vertical="center" wrapText="1"/>
    </xf>
    <xf numFmtId="0" fontId="7" fillId="48" borderId="29" xfId="0" applyFont="1" applyFill="1" applyBorder="1" applyAlignment="1">
      <alignment vertical="center"/>
    </xf>
    <xf numFmtId="0" fontId="7" fillId="48" borderId="24" xfId="0" applyFont="1" applyFill="1" applyBorder="1" applyAlignment="1">
      <alignment vertical="center"/>
    </xf>
    <xf numFmtId="0" fontId="7" fillId="48" borderId="25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48" borderId="21" xfId="0" applyFont="1" applyFill="1" applyBorder="1" applyAlignment="1">
      <alignment vertical="center"/>
    </xf>
    <xf numFmtId="0" fontId="7" fillId="48" borderId="40" xfId="0" applyFont="1" applyFill="1" applyBorder="1" applyAlignment="1">
      <alignment vertical="center"/>
    </xf>
    <xf numFmtId="0" fontId="7" fillId="48" borderId="41" xfId="0" applyFont="1" applyFill="1" applyBorder="1" applyAlignment="1">
      <alignment vertical="center"/>
    </xf>
    <xf numFmtId="0" fontId="7" fillId="48" borderId="19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80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7" fillId="0" borderId="7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11" fillId="3" borderId="61" xfId="0" applyFont="1" applyFill="1" applyBorder="1" applyAlignment="1">
      <alignment vertical="center"/>
    </xf>
    <xf numFmtId="0" fontId="7" fillId="0" borderId="62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45" xfId="0" applyFont="1" applyBorder="1" applyAlignment="1">
      <alignment horizontal="right" vertical="center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3" borderId="46" xfId="0" applyFont="1" applyFill="1" applyBorder="1" applyAlignment="1">
      <alignment vertical="center"/>
    </xf>
    <xf numFmtId="0" fontId="7" fillId="3" borderId="68" xfId="0" applyFont="1" applyFill="1" applyBorder="1" applyAlignment="1">
      <alignment vertical="center"/>
    </xf>
    <xf numFmtId="0" fontId="7" fillId="3" borderId="47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7" fillId="0" borderId="29" xfId="0" applyFont="1" applyBorder="1" applyAlignment="1">
      <alignment vertical="center"/>
    </xf>
    <xf numFmtId="0" fontId="7" fillId="0" borderId="6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42" xfId="0" applyFont="1" applyBorder="1" applyAlignment="1">
      <alignment vertical="center" wrapText="1"/>
    </xf>
    <xf numFmtId="0" fontId="7" fillId="48" borderId="29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86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2" xfId="0" applyFont="1" applyBorder="1" applyAlignment="1">
      <alignment vertical="center" wrapText="1"/>
    </xf>
    <xf numFmtId="0" fontId="7" fillId="0" borderId="0" xfId="0" applyFont="1"/>
    <xf numFmtId="0" fontId="10" fillId="0" borderId="0" xfId="0" applyFont="1"/>
    <xf numFmtId="0" fontId="7" fillId="0" borderId="71" xfId="0" applyFont="1" applyBorder="1" applyAlignment="1">
      <alignment horizontal="center" vertical="center"/>
    </xf>
    <xf numFmtId="0" fontId="7" fillId="0" borderId="84" xfId="0" applyFont="1" applyBorder="1" applyAlignment="1">
      <alignment vertical="center"/>
    </xf>
    <xf numFmtId="0" fontId="7" fillId="0" borderId="112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 wrapText="1"/>
    </xf>
    <xf numFmtId="49" fontId="7" fillId="0" borderId="76" xfId="0" applyNumberFormat="1" applyFont="1" applyBorder="1" applyAlignment="1">
      <alignment horizontal="left" vertical="center"/>
    </xf>
    <xf numFmtId="0" fontId="7" fillId="0" borderId="81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82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48" borderId="42" xfId="0" applyFont="1" applyFill="1" applyBorder="1" applyAlignment="1">
      <alignment vertical="center" wrapText="1"/>
    </xf>
    <xf numFmtId="0" fontId="7" fillId="48" borderId="43" xfId="0" applyFont="1" applyFill="1" applyBorder="1" applyAlignment="1">
      <alignment horizontal="center" vertical="center"/>
    </xf>
    <xf numFmtId="0" fontId="6" fillId="48" borderId="42" xfId="0" applyFont="1" applyFill="1" applyBorder="1" applyAlignment="1">
      <alignment horizontal="center" vertical="center"/>
    </xf>
    <xf numFmtId="0" fontId="6" fillId="48" borderId="26" xfId="0" applyFont="1" applyFill="1" applyBorder="1" applyAlignment="1">
      <alignment horizontal="right" vertical="center"/>
    </xf>
    <xf numFmtId="0" fontId="5" fillId="48" borderId="0" xfId="0" applyFont="1" applyFill="1" applyAlignment="1">
      <alignment vertical="center"/>
    </xf>
    <xf numFmtId="0" fontId="7" fillId="48" borderId="71" xfId="0" applyFont="1" applyFill="1" applyBorder="1" applyAlignment="1">
      <alignment horizontal="center" vertical="center"/>
    </xf>
    <xf numFmtId="0" fontId="7" fillId="48" borderId="32" xfId="0" applyFont="1" applyFill="1" applyBorder="1" applyAlignment="1">
      <alignment vertical="center" wrapText="1"/>
    </xf>
    <xf numFmtId="0" fontId="7" fillId="48" borderId="37" xfId="0" applyFont="1" applyFill="1" applyBorder="1" applyAlignment="1">
      <alignment vertical="center"/>
    </xf>
    <xf numFmtId="0" fontId="7" fillId="48" borderId="38" xfId="0" applyFont="1" applyFill="1" applyBorder="1" applyAlignment="1">
      <alignment vertical="center"/>
    </xf>
    <xf numFmtId="0" fontId="7" fillId="48" borderId="35" xfId="0" applyFont="1" applyFill="1" applyBorder="1" applyAlignment="1">
      <alignment vertical="center"/>
    </xf>
    <xf numFmtId="0" fontId="6" fillId="48" borderId="36" xfId="0" applyFont="1" applyFill="1" applyBorder="1" applyAlignment="1">
      <alignment horizontal="right" vertical="center"/>
    </xf>
    <xf numFmtId="0" fontId="7" fillId="48" borderId="89" xfId="0" applyFont="1" applyFill="1" applyBorder="1" applyAlignment="1">
      <alignment vertical="center" wrapText="1"/>
    </xf>
    <xf numFmtId="0" fontId="7" fillId="48" borderId="4" xfId="0" applyFont="1" applyFill="1" applyBorder="1" applyAlignment="1">
      <alignment horizontal="center" vertical="center"/>
    </xf>
    <xf numFmtId="0" fontId="6" fillId="48" borderId="89" xfId="0" applyFont="1" applyFill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84" xfId="0" applyFont="1" applyBorder="1" applyAlignment="1">
      <alignment vertical="center"/>
    </xf>
    <xf numFmtId="1" fontId="7" fillId="0" borderId="52" xfId="0" applyNumberFormat="1" applyFont="1" applyBorder="1" applyAlignment="1">
      <alignment horizontal="left" vertical="center"/>
    </xf>
    <xf numFmtId="49" fontId="7" fillId="0" borderId="52" xfId="0" applyNumberFormat="1" applyFont="1" applyBorder="1" applyAlignment="1">
      <alignment horizontal="left" vertical="center"/>
    </xf>
    <xf numFmtId="1" fontId="7" fillId="0" borderId="53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7" fillId="0" borderId="83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1" fontId="7" fillId="0" borderId="23" xfId="0" applyNumberFormat="1" applyFont="1" applyBorder="1" applyAlignment="1">
      <alignment horizontal="left" vertical="center"/>
    </xf>
    <xf numFmtId="49" fontId="7" fillId="0" borderId="42" xfId="0" applyNumberFormat="1" applyFont="1" applyBorder="1" applyAlignment="1">
      <alignment horizontal="left" vertical="center"/>
    </xf>
    <xf numFmtId="49" fontId="7" fillId="0" borderId="77" xfId="0" applyNumberFormat="1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1" fontId="7" fillId="0" borderId="58" xfId="0" applyNumberFormat="1" applyFont="1" applyBorder="1" applyAlignment="1">
      <alignment horizontal="left" vertical="center"/>
    </xf>
    <xf numFmtId="0" fontId="7" fillId="49" borderId="0" xfId="0" applyFont="1" applyFill="1"/>
    <xf numFmtId="0" fontId="7" fillId="49" borderId="9" xfId="0" applyFont="1" applyFill="1" applyBorder="1"/>
    <xf numFmtId="0" fontId="7" fillId="49" borderId="0" xfId="0" applyFont="1" applyFill="1" applyAlignment="1">
      <alignment vertical="center"/>
    </xf>
    <xf numFmtId="0" fontId="7" fillId="49" borderId="9" xfId="0" applyFont="1" applyFill="1" applyBorder="1" applyAlignment="1">
      <alignment vertical="center"/>
    </xf>
    <xf numFmtId="49" fontId="7" fillId="0" borderId="61" xfId="0" applyNumberFormat="1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48" borderId="23" xfId="0" applyFont="1" applyFill="1" applyBorder="1" applyAlignment="1">
      <alignment horizontal="left" vertical="center"/>
    </xf>
    <xf numFmtId="0" fontId="7" fillId="48" borderId="34" xfId="0" applyFont="1" applyFill="1" applyBorder="1" applyAlignment="1">
      <alignment horizontal="left" vertical="center"/>
    </xf>
    <xf numFmtId="0" fontId="7" fillId="0" borderId="9" xfId="0" applyFont="1" applyBorder="1" applyAlignment="1">
      <alignment vertical="center" wrapText="1"/>
    </xf>
    <xf numFmtId="0" fontId="7" fillId="48" borderId="27" xfId="0" applyFont="1" applyFill="1" applyBorder="1" applyAlignment="1">
      <alignment vertical="center" wrapText="1"/>
    </xf>
    <xf numFmtId="49" fontId="32" fillId="0" borderId="83" xfId="0" applyNumberFormat="1" applyFont="1" applyBorder="1" applyAlignment="1">
      <alignment horizontal="left" vertical="center"/>
    </xf>
    <xf numFmtId="49" fontId="32" fillId="0" borderId="77" xfId="0" applyNumberFormat="1" applyFont="1" applyBorder="1" applyAlignment="1">
      <alignment horizontal="left" vertical="center"/>
    </xf>
    <xf numFmtId="49" fontId="32" fillId="0" borderId="52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49" fontId="7" fillId="0" borderId="31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1" fontId="7" fillId="0" borderId="34" xfId="0" applyNumberFormat="1" applyFont="1" applyBorder="1" applyAlignment="1">
      <alignment horizontal="left" vertical="center"/>
    </xf>
    <xf numFmtId="0" fontId="6" fillId="0" borderId="89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49" fontId="7" fillId="0" borderId="98" xfId="0" applyNumberFormat="1" applyFont="1" applyBorder="1" applyAlignment="1">
      <alignment horizontal="left" vertical="center"/>
    </xf>
    <xf numFmtId="0" fontId="7" fillId="0" borderId="110" xfId="0" applyFont="1" applyBorder="1" applyAlignment="1">
      <alignment vertical="center" wrapText="1"/>
    </xf>
    <xf numFmtId="0" fontId="7" fillId="0" borderId="89" xfId="0" applyFont="1" applyBorder="1" applyAlignment="1">
      <alignment horizontal="center" vertical="center"/>
    </xf>
    <xf numFmtId="49" fontId="7" fillId="3" borderId="49" xfId="0" applyNumberFormat="1" applyFont="1" applyFill="1" applyBorder="1" applyAlignment="1">
      <alignment horizontal="left" vertical="center"/>
    </xf>
    <xf numFmtId="0" fontId="0" fillId="3" borderId="48" xfId="0" applyFill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64" xfId="0" applyFont="1" applyBorder="1" applyAlignment="1">
      <alignment horizontal="center" vertical="center"/>
    </xf>
    <xf numFmtId="0" fontId="0" fillId="0" borderId="65" xfId="0" applyBorder="1"/>
    <xf numFmtId="0" fontId="7" fillId="0" borderId="66" xfId="0" applyFont="1" applyBorder="1" applyAlignment="1">
      <alignment horizontal="center" vertical="center"/>
    </xf>
    <xf numFmtId="0" fontId="6" fillId="3" borderId="61" xfId="0" applyFont="1" applyFill="1" applyBorder="1" applyAlignment="1">
      <alignment vertical="center" wrapText="1"/>
    </xf>
    <xf numFmtId="0" fontId="11" fillId="3" borderId="9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6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9" fontId="5" fillId="0" borderId="32" xfId="0" applyNumberFormat="1" applyFont="1" applyBorder="1" applyAlignment="1">
      <alignment vertical="center"/>
    </xf>
    <xf numFmtId="0" fontId="6" fillId="3" borderId="46" xfId="0" applyFont="1" applyFill="1" applyBorder="1" applyAlignment="1">
      <alignment horizontal="right"/>
    </xf>
    <xf numFmtId="0" fontId="6" fillId="0" borderId="54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7" fillId="0" borderId="20" xfId="0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7" fillId="0" borderId="89" xfId="0" applyFont="1" applyBorder="1" applyAlignment="1">
      <alignment horizontal="left" vertical="center"/>
    </xf>
    <xf numFmtId="0" fontId="0" fillId="0" borderId="74" xfId="0" applyBorder="1" applyAlignment="1">
      <alignment horizontal="left"/>
    </xf>
    <xf numFmtId="0" fontId="5" fillId="0" borderId="0" xfId="0" applyFont="1" applyAlignment="1">
      <alignment horizontal="left" vertical="center"/>
    </xf>
    <xf numFmtId="1" fontId="7" fillId="0" borderId="97" xfId="0" applyNumberFormat="1" applyFont="1" applyBorder="1" applyAlignment="1">
      <alignment horizontal="left" vertical="center"/>
    </xf>
    <xf numFmtId="0" fontId="6" fillId="0" borderId="124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86" xfId="0" applyFont="1" applyBorder="1" applyAlignment="1">
      <alignment horizontal="right" vertical="center"/>
    </xf>
    <xf numFmtId="0" fontId="6" fillId="0" borderId="1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49" fontId="7" fillId="0" borderId="110" xfId="0" applyNumberFormat="1" applyFont="1" applyBorder="1" applyAlignment="1">
      <alignment horizontal="left" vertical="center"/>
    </xf>
    <xf numFmtId="0" fontId="7" fillId="3" borderId="123" xfId="0" applyFont="1" applyFill="1" applyBorder="1" applyAlignment="1">
      <alignment horizontal="center" vertical="center"/>
    </xf>
    <xf numFmtId="0" fontId="7" fillId="3" borderId="113" xfId="0" applyFont="1" applyFill="1" applyBorder="1" applyAlignment="1">
      <alignment horizontal="center" vertical="center"/>
    </xf>
    <xf numFmtId="0" fontId="6" fillId="48" borderId="30" xfId="0" applyFont="1" applyFill="1" applyBorder="1" applyAlignment="1">
      <alignment horizontal="right" vertical="center"/>
    </xf>
    <xf numFmtId="0" fontId="6" fillId="48" borderId="86" xfId="0" applyFont="1" applyFill="1" applyBorder="1" applyAlignment="1">
      <alignment horizontal="right" vertical="center"/>
    </xf>
    <xf numFmtId="0" fontId="6" fillId="48" borderId="22" xfId="0" applyFont="1" applyFill="1" applyBorder="1" applyAlignment="1">
      <alignment horizontal="center" vertical="center"/>
    </xf>
    <xf numFmtId="0" fontId="7" fillId="48" borderId="20" xfId="0" applyFont="1" applyFill="1" applyBorder="1" applyAlignment="1">
      <alignment horizontal="center" vertical="center"/>
    </xf>
    <xf numFmtId="0" fontId="7" fillId="0" borderId="119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90" xfId="0" applyFont="1" applyBorder="1" applyAlignment="1">
      <alignment vertical="center" wrapText="1"/>
    </xf>
    <xf numFmtId="0" fontId="7" fillId="48" borderId="35" xfId="0" applyFont="1" applyFill="1" applyBorder="1" applyAlignment="1">
      <alignment horizontal="center" vertical="center"/>
    </xf>
    <xf numFmtId="0" fontId="7" fillId="0" borderId="20" xfId="0" applyFont="1" applyBorder="1"/>
    <xf numFmtId="0" fontId="6" fillId="0" borderId="85" xfId="0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7" fillId="0" borderId="85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85" xfId="0" applyFont="1" applyBorder="1"/>
    <xf numFmtId="0" fontId="6" fillId="0" borderId="20" xfId="0" applyFont="1" applyBorder="1" applyAlignment="1">
      <alignment horizontal="right"/>
    </xf>
    <xf numFmtId="0" fontId="7" fillId="0" borderId="85" xfId="0" applyFont="1" applyBorder="1" applyAlignment="1">
      <alignment horizontal="right"/>
    </xf>
    <xf numFmtId="0" fontId="34" fillId="0" borderId="85" xfId="0" applyFont="1" applyBorder="1"/>
    <xf numFmtId="0" fontId="7" fillId="48" borderId="126" xfId="0" applyFont="1" applyFill="1" applyBorder="1" applyAlignment="1">
      <alignment horizontal="center" vertical="center"/>
    </xf>
    <xf numFmtId="49" fontId="7" fillId="0" borderId="127" xfId="0" applyNumberFormat="1" applyFont="1" applyBorder="1" applyAlignment="1">
      <alignment horizontal="left" vertical="center"/>
    </xf>
    <xf numFmtId="49" fontId="7" fillId="0" borderId="128" xfId="0" applyNumberFormat="1" applyFont="1" applyBorder="1" applyAlignment="1">
      <alignment horizontal="left" vertical="center"/>
    </xf>
    <xf numFmtId="49" fontId="7" fillId="0" borderId="126" xfId="0" applyNumberFormat="1" applyFont="1" applyBorder="1" applyAlignment="1">
      <alignment horizontal="left" vertical="center"/>
    </xf>
    <xf numFmtId="0" fontId="7" fillId="48" borderId="23" xfId="0" applyFont="1" applyFill="1" applyBorder="1" applyAlignment="1">
      <alignment horizontal="center" vertical="center"/>
    </xf>
    <xf numFmtId="1" fontId="7" fillId="48" borderId="42" xfId="0" applyNumberFormat="1" applyFont="1" applyFill="1" applyBorder="1" applyAlignment="1">
      <alignment horizontal="left" vertical="center"/>
    </xf>
    <xf numFmtId="0" fontId="7" fillId="48" borderId="42" xfId="0" applyFont="1" applyFill="1" applyBorder="1" applyAlignment="1">
      <alignment horizontal="left" vertical="center"/>
    </xf>
    <xf numFmtId="0" fontId="7" fillId="48" borderId="89" xfId="0" applyFont="1" applyFill="1" applyBorder="1" applyAlignment="1">
      <alignment horizontal="left" vertical="center"/>
    </xf>
    <xf numFmtId="0" fontId="7" fillId="48" borderId="32" xfId="0" applyFont="1" applyFill="1" applyBorder="1" applyAlignment="1">
      <alignment horizontal="center" vertical="center"/>
    </xf>
    <xf numFmtId="1" fontId="7" fillId="0" borderId="89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26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1" fontId="7" fillId="0" borderId="128" xfId="0" applyNumberFormat="1" applyFont="1" applyBorder="1" applyAlignment="1">
      <alignment horizontal="left" vertical="center"/>
    </xf>
    <xf numFmtId="0" fontId="7" fillId="0" borderId="78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7" fillId="0" borderId="117" xfId="0" applyFont="1" applyBorder="1" applyAlignment="1">
      <alignment horizontal="center"/>
    </xf>
    <xf numFmtId="0" fontId="7" fillId="0" borderId="118" xfId="0" applyFont="1" applyBorder="1" applyAlignment="1">
      <alignment horizontal="center"/>
    </xf>
    <xf numFmtId="0" fontId="6" fillId="0" borderId="88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3" borderId="68" xfId="0" applyFont="1" applyFill="1" applyBorder="1" applyAlignment="1">
      <alignment horizontal="center"/>
    </xf>
    <xf numFmtId="0" fontId="33" fillId="0" borderId="88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126" xfId="0" applyFont="1" applyBorder="1" applyAlignment="1">
      <alignment horizontal="left"/>
    </xf>
    <xf numFmtId="49" fontId="7" fillId="0" borderId="129" xfId="0" applyNumberFormat="1" applyFont="1" applyBorder="1" applyAlignment="1">
      <alignment horizontal="left" vertical="center"/>
    </xf>
    <xf numFmtId="0" fontId="7" fillId="0" borderId="129" xfId="0" applyFont="1" applyBorder="1" applyAlignment="1">
      <alignment horizontal="left" vertical="center"/>
    </xf>
    <xf numFmtId="49" fontId="5" fillId="0" borderId="130" xfId="0" applyNumberFormat="1" applyFont="1" applyBorder="1" applyAlignment="1">
      <alignment horizontal="left" vertical="center"/>
    </xf>
    <xf numFmtId="0" fontId="7" fillId="0" borderId="126" xfId="0" applyFont="1" applyBorder="1"/>
    <xf numFmtId="0" fontId="7" fillId="0" borderId="129" xfId="0" applyFont="1" applyBorder="1"/>
    <xf numFmtId="0" fontId="7" fillId="0" borderId="129" xfId="0" applyFont="1" applyBorder="1" applyAlignment="1">
      <alignment vertical="center"/>
    </xf>
    <xf numFmtId="0" fontId="6" fillId="0" borderId="129" xfId="0" applyFont="1" applyBorder="1" applyAlignment="1">
      <alignment horizontal="right"/>
    </xf>
    <xf numFmtId="0" fontId="7" fillId="0" borderId="126" xfId="0" applyFont="1" applyBorder="1" applyAlignment="1">
      <alignment horizontal="right"/>
    </xf>
    <xf numFmtId="0" fontId="34" fillId="0" borderId="126" xfId="0" applyFont="1" applyBorder="1"/>
    <xf numFmtId="49" fontId="5" fillId="0" borderId="130" xfId="0" applyNumberFormat="1" applyFont="1" applyBorder="1" applyAlignment="1">
      <alignment vertical="center"/>
    </xf>
    <xf numFmtId="49" fontId="7" fillId="0" borderId="131" xfId="0" applyNumberFormat="1" applyFont="1" applyBorder="1" applyAlignment="1">
      <alignment horizontal="left" vertical="center"/>
    </xf>
    <xf numFmtId="49" fontId="7" fillId="0" borderId="67" xfId="0" applyNumberFormat="1" applyFont="1" applyBorder="1" applyAlignment="1">
      <alignment horizontal="left" vertical="center"/>
    </xf>
    <xf numFmtId="1" fontId="7" fillId="0" borderId="76" xfId="0" applyNumberFormat="1" applyFont="1" applyBorder="1" applyAlignment="1">
      <alignment horizontal="left" vertical="center"/>
    </xf>
    <xf numFmtId="1" fontId="7" fillId="0" borderId="76" xfId="0" applyNumberFormat="1" applyFont="1" applyBorder="1" applyAlignment="1">
      <alignment horizontal="left" vertical="center" wrapText="1"/>
    </xf>
    <xf numFmtId="0" fontId="6" fillId="0" borderId="76" xfId="0" applyFont="1" applyBorder="1" applyAlignment="1">
      <alignment horizontal="left" vertical="center"/>
    </xf>
    <xf numFmtId="1" fontId="7" fillId="0" borderId="133" xfId="0" applyNumberFormat="1" applyFont="1" applyBorder="1" applyAlignment="1">
      <alignment horizontal="left" vertical="center"/>
    </xf>
    <xf numFmtId="1" fontId="7" fillId="0" borderId="75" xfId="0" applyNumberFormat="1" applyFont="1" applyBorder="1" applyAlignment="1">
      <alignment horizontal="left" vertical="center"/>
    </xf>
    <xf numFmtId="0" fontId="0" fillId="0" borderId="116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135" xfId="0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6" fillId="3" borderId="48" xfId="0" applyFont="1" applyFill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33" fillId="0" borderId="8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6" fillId="3" borderId="49" xfId="0" applyFont="1" applyFill="1" applyBorder="1" applyAlignment="1">
      <alignment horizontal="left"/>
    </xf>
    <xf numFmtId="0" fontId="7" fillId="0" borderId="95" xfId="0" applyFont="1" applyBorder="1" applyAlignment="1">
      <alignment horizontal="center"/>
    </xf>
    <xf numFmtId="0" fontId="7" fillId="3" borderId="47" xfId="0" applyFont="1" applyFill="1" applyBorder="1" applyAlignment="1">
      <alignment horizontal="center" vertical="center"/>
    </xf>
    <xf numFmtId="0" fontId="7" fillId="48" borderId="136" xfId="0" applyFont="1" applyFill="1" applyBorder="1" applyAlignment="1">
      <alignment vertical="center" wrapText="1"/>
    </xf>
    <xf numFmtId="0" fontId="7" fillId="48" borderId="137" xfId="0" applyFont="1" applyFill="1" applyBorder="1" applyAlignment="1">
      <alignment vertical="center" wrapText="1"/>
    </xf>
    <xf numFmtId="0" fontId="7" fillId="48" borderId="138" xfId="0" applyFont="1" applyFill="1" applyBorder="1" applyAlignment="1">
      <alignment vertical="center" wrapText="1"/>
    </xf>
    <xf numFmtId="0" fontId="7" fillId="0" borderId="136" xfId="0" applyFont="1" applyBorder="1" applyAlignment="1">
      <alignment vertical="center" wrapText="1"/>
    </xf>
    <xf numFmtId="0" fontId="7" fillId="0" borderId="137" xfId="0" applyFont="1" applyBorder="1" applyAlignment="1">
      <alignment vertical="center" wrapText="1"/>
    </xf>
    <xf numFmtId="0" fontId="7" fillId="0" borderId="138" xfId="0" applyFont="1" applyBorder="1" applyAlignment="1">
      <alignment vertical="center" wrapText="1"/>
    </xf>
    <xf numFmtId="0" fontId="7" fillId="51" borderId="43" xfId="0" applyFont="1" applyFill="1" applyBorder="1" applyAlignment="1">
      <alignment horizontal="center" vertical="center"/>
    </xf>
    <xf numFmtId="0" fontId="6" fillId="51" borderId="42" xfId="0" applyFont="1" applyFill="1" applyBorder="1" applyAlignment="1">
      <alignment horizontal="center" vertical="center"/>
    </xf>
    <xf numFmtId="0" fontId="7" fillId="51" borderId="22" xfId="0" applyFont="1" applyFill="1" applyBorder="1" applyAlignment="1">
      <alignment vertical="center"/>
    </xf>
    <xf numFmtId="0" fontId="7" fillId="51" borderId="25" xfId="0" applyFont="1" applyFill="1" applyBorder="1" applyAlignment="1">
      <alignment vertical="center"/>
    </xf>
    <xf numFmtId="0" fontId="7" fillId="51" borderId="23" xfId="0" applyFont="1" applyFill="1" applyBorder="1" applyAlignment="1">
      <alignment vertical="center"/>
    </xf>
    <xf numFmtId="0" fontId="7" fillId="51" borderId="30" xfId="0" applyFont="1" applyFill="1" applyBorder="1" applyAlignment="1">
      <alignment vertical="center"/>
    </xf>
    <xf numFmtId="0" fontId="6" fillId="51" borderId="26" xfId="0" applyFont="1" applyFill="1" applyBorder="1" applyAlignment="1">
      <alignment horizontal="right" vertical="center"/>
    </xf>
    <xf numFmtId="0" fontId="7" fillId="51" borderId="29" xfId="0" applyFont="1" applyFill="1" applyBorder="1" applyAlignment="1">
      <alignment vertical="center"/>
    </xf>
    <xf numFmtId="0" fontId="7" fillId="51" borderId="26" xfId="0" applyFont="1" applyFill="1" applyBorder="1" applyAlignment="1">
      <alignment vertical="center"/>
    </xf>
    <xf numFmtId="0" fontId="7" fillId="51" borderId="69" xfId="0" applyFont="1" applyFill="1" applyBorder="1" applyAlignment="1">
      <alignment horizontal="center" vertical="center"/>
    </xf>
    <xf numFmtId="0" fontId="7" fillId="51" borderId="60" xfId="0" applyFont="1" applyFill="1" applyBorder="1" applyAlignment="1">
      <alignment horizontal="center" vertical="center"/>
    </xf>
    <xf numFmtId="0" fontId="6" fillId="51" borderId="60" xfId="0" applyFont="1" applyFill="1" applyBorder="1" applyAlignment="1">
      <alignment vertical="center"/>
    </xf>
    <xf numFmtId="0" fontId="6" fillId="51" borderId="99" xfId="0" applyFont="1" applyFill="1" applyBorder="1" applyAlignment="1">
      <alignment vertical="center" wrapText="1"/>
    </xf>
    <xf numFmtId="0" fontId="6" fillId="51" borderId="61" xfId="0" applyFont="1" applyFill="1" applyBorder="1" applyAlignment="1">
      <alignment vertical="center" wrapText="1"/>
    </xf>
    <xf numFmtId="0" fontId="7" fillId="51" borderId="100" xfId="0" applyFont="1" applyFill="1" applyBorder="1" applyAlignment="1">
      <alignment horizontal="center" vertical="center"/>
    </xf>
    <xf numFmtId="0" fontId="6" fillId="51" borderId="114" xfId="0" applyFont="1" applyFill="1" applyBorder="1" applyAlignment="1">
      <alignment horizontal="center" vertical="center"/>
    </xf>
    <xf numFmtId="0" fontId="7" fillId="51" borderId="60" xfId="0" applyFont="1" applyFill="1" applyBorder="1" applyAlignment="1">
      <alignment vertical="center"/>
    </xf>
    <xf numFmtId="0" fontId="7" fillId="51" borderId="114" xfId="0" applyFont="1" applyFill="1" applyBorder="1" applyAlignment="1">
      <alignment vertical="center"/>
    </xf>
    <xf numFmtId="0" fontId="7" fillId="51" borderId="115" xfId="0" applyFont="1" applyFill="1" applyBorder="1" applyAlignment="1">
      <alignment vertical="center"/>
    </xf>
    <xf numFmtId="0" fontId="7" fillId="51" borderId="61" xfId="0" applyFont="1" applyFill="1" applyBorder="1" applyAlignment="1">
      <alignment vertical="center"/>
    </xf>
    <xf numFmtId="0" fontId="7" fillId="51" borderId="68" xfId="0" applyFont="1" applyFill="1" applyBorder="1" applyAlignment="1">
      <alignment horizontal="center" vertical="center"/>
    </xf>
    <xf numFmtId="0" fontId="7" fillId="51" borderId="47" xfId="0" applyFont="1" applyFill="1" applyBorder="1" applyAlignment="1">
      <alignment horizontal="center" vertical="center"/>
    </xf>
    <xf numFmtId="0" fontId="7" fillId="51" borderId="51" xfId="0" applyFont="1" applyFill="1" applyBorder="1" applyAlignment="1">
      <alignment horizontal="center" vertical="center"/>
    </xf>
    <xf numFmtId="0" fontId="7" fillId="51" borderId="46" xfId="0" applyFont="1" applyFill="1" applyBorder="1" applyAlignment="1">
      <alignment horizontal="center" vertical="center"/>
    </xf>
    <xf numFmtId="0" fontId="11" fillId="51" borderId="48" xfId="0" applyFont="1" applyFill="1" applyBorder="1" applyAlignment="1">
      <alignment vertical="center"/>
    </xf>
    <xf numFmtId="0" fontId="6" fillId="51" borderId="49" xfId="0" applyFont="1" applyFill="1" applyBorder="1" applyAlignment="1">
      <alignment vertical="center" wrapText="1"/>
    </xf>
    <xf numFmtId="0" fontId="7" fillId="51" borderId="50" xfId="0" applyFont="1" applyFill="1" applyBorder="1" applyAlignment="1">
      <alignment horizontal="center" vertical="center"/>
    </xf>
    <xf numFmtId="0" fontId="6" fillId="51" borderId="47" xfId="0" applyFont="1" applyFill="1" applyBorder="1" applyAlignment="1">
      <alignment horizontal="center" vertical="center"/>
    </xf>
    <xf numFmtId="0" fontId="7" fillId="51" borderId="68" xfId="0" applyFont="1" applyFill="1" applyBorder="1" applyAlignment="1">
      <alignment vertical="center"/>
    </xf>
    <xf numFmtId="0" fontId="7" fillId="51" borderId="47" xfId="0" applyFont="1" applyFill="1" applyBorder="1" applyAlignment="1">
      <alignment vertical="center"/>
    </xf>
    <xf numFmtId="0" fontId="7" fillId="51" borderId="46" xfId="0" applyFont="1" applyFill="1" applyBorder="1" applyAlignment="1">
      <alignment vertical="center"/>
    </xf>
    <xf numFmtId="0" fontId="7" fillId="51" borderId="49" xfId="0" applyFont="1" applyFill="1" applyBorder="1" applyAlignment="1">
      <alignment vertical="center"/>
    </xf>
    <xf numFmtId="0" fontId="5" fillId="51" borderId="47" xfId="0" applyFont="1" applyFill="1" applyBorder="1" applyAlignment="1">
      <alignment vertical="center"/>
    </xf>
    <xf numFmtId="0" fontId="5" fillId="51" borderId="51" xfId="0" applyFont="1" applyFill="1" applyBorder="1" applyAlignment="1">
      <alignment vertical="center"/>
    </xf>
    <xf numFmtId="0" fontId="5" fillId="51" borderId="46" xfId="0" applyFont="1" applyFill="1" applyBorder="1" applyAlignment="1">
      <alignment vertical="center"/>
    </xf>
    <xf numFmtId="0" fontId="5" fillId="51" borderId="47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left"/>
    </xf>
    <xf numFmtId="0" fontId="7" fillId="3" borderId="46" xfId="0" applyFont="1" applyFill="1" applyBorder="1"/>
    <xf numFmtId="0" fontId="7" fillId="3" borderId="9" xfId="0" applyFont="1" applyFill="1" applyBorder="1"/>
    <xf numFmtId="0" fontId="7" fillId="3" borderId="9" xfId="0" applyFont="1" applyFill="1" applyBorder="1" applyAlignment="1">
      <alignment horizontal="left"/>
    </xf>
    <xf numFmtId="0" fontId="6" fillId="51" borderId="22" xfId="0" applyFont="1" applyFill="1" applyBorder="1" applyAlignment="1">
      <alignment horizontal="center" vertical="center"/>
    </xf>
    <xf numFmtId="49" fontId="7" fillId="51" borderId="127" xfId="0" applyNumberFormat="1" applyFont="1" applyFill="1" applyBorder="1" applyAlignment="1">
      <alignment horizontal="left" vertical="center"/>
    </xf>
    <xf numFmtId="0" fontId="7" fillId="51" borderId="16" xfId="0" applyFont="1" applyFill="1" applyBorder="1" applyAlignment="1">
      <alignment horizontal="left" vertical="center"/>
    </xf>
    <xf numFmtId="0" fontId="6" fillId="51" borderId="20" xfId="0" applyFont="1" applyFill="1" applyBorder="1" applyAlignment="1">
      <alignment horizontal="center" vertical="center"/>
    </xf>
    <xf numFmtId="49" fontId="7" fillId="51" borderId="4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49" fontId="7" fillId="0" borderId="132" xfId="0" applyNumberFormat="1" applyFont="1" applyBorder="1" applyAlignment="1">
      <alignment horizontal="left" vertical="center"/>
    </xf>
    <xf numFmtId="49" fontId="7" fillId="0" borderId="74" xfId="0" applyNumberFormat="1" applyFont="1" applyBorder="1" applyAlignment="1">
      <alignment horizontal="left" vertical="center"/>
    </xf>
    <xf numFmtId="0" fontId="7" fillId="0" borderId="120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49" fontId="7" fillId="0" borderId="133" xfId="0" applyNumberFormat="1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31" fillId="51" borderId="22" xfId="0" applyFont="1" applyFill="1" applyBorder="1" applyAlignment="1">
      <alignment horizontal="left" vertical="center" wrapText="1"/>
    </xf>
    <xf numFmtId="0" fontId="31" fillId="51" borderId="0" xfId="0" applyFont="1" applyFill="1" applyAlignment="1">
      <alignment horizontal="left" vertical="center" wrapText="1"/>
    </xf>
    <xf numFmtId="0" fontId="31" fillId="51" borderId="20" xfId="0" applyFont="1" applyFill="1" applyBorder="1" applyAlignment="1">
      <alignment horizontal="left" vertical="center" wrapText="1"/>
    </xf>
    <xf numFmtId="0" fontId="6" fillId="50" borderId="68" xfId="0" applyFont="1" applyFill="1" applyBorder="1" applyAlignment="1">
      <alignment horizontal="left" vertical="center" wrapText="1"/>
    </xf>
    <xf numFmtId="0" fontId="6" fillId="50" borderId="48" xfId="0" applyFont="1" applyFill="1" applyBorder="1" applyAlignment="1">
      <alignment horizontal="left" vertical="center" wrapText="1"/>
    </xf>
    <xf numFmtId="0" fontId="6" fillId="50" borderId="116" xfId="0" applyFont="1" applyFill="1" applyBorder="1" applyAlignment="1">
      <alignment vertical="center" wrapText="1"/>
    </xf>
    <xf numFmtId="0" fontId="0" fillId="50" borderId="118" xfId="0" applyFill="1" applyBorder="1" applyAlignment="1">
      <alignment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7" fillId="0" borderId="121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7" fillId="3" borderId="61" xfId="0" applyNumberFormat="1" applyFont="1" applyFill="1" applyBorder="1" applyAlignment="1">
      <alignment horizontal="left" vertical="center"/>
    </xf>
    <xf numFmtId="0" fontId="0" fillId="3" borderId="99" xfId="0" applyFill="1" applyBorder="1" applyAlignment="1">
      <alignment vertical="center"/>
    </xf>
    <xf numFmtId="0" fontId="7" fillId="3" borderId="100" xfId="0" applyFont="1" applyFill="1" applyBorder="1" applyAlignment="1">
      <alignment horizontal="center" vertical="center"/>
    </xf>
    <xf numFmtId="0" fontId="7" fillId="3" borderId="140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vertical="center"/>
    </xf>
    <xf numFmtId="0" fontId="7" fillId="3" borderId="114" xfId="0" applyFont="1" applyFill="1" applyBorder="1" applyAlignment="1">
      <alignment vertical="center"/>
    </xf>
    <xf numFmtId="0" fontId="7" fillId="3" borderId="115" xfId="0" applyFont="1" applyFill="1" applyBorder="1" applyAlignment="1">
      <alignment vertical="center"/>
    </xf>
    <xf numFmtId="0" fontId="6" fillId="0" borderId="141" xfId="0" applyFont="1" applyBorder="1" applyAlignment="1">
      <alignment horizontal="center" vertical="center"/>
    </xf>
    <xf numFmtId="0" fontId="6" fillId="0" borderId="142" xfId="0" applyFont="1" applyBorder="1" applyAlignment="1">
      <alignment horizontal="right" vertical="center"/>
    </xf>
    <xf numFmtId="0" fontId="7" fillId="0" borderId="36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48" borderId="70" xfId="0" applyFont="1" applyFill="1" applyBorder="1" applyAlignment="1">
      <alignment horizontal="center" vertical="center"/>
    </xf>
    <xf numFmtId="49" fontId="7" fillId="48" borderId="143" xfId="0" applyNumberFormat="1" applyFont="1" applyFill="1" applyBorder="1" applyAlignment="1">
      <alignment horizontal="left" vertical="center"/>
    </xf>
    <xf numFmtId="0" fontId="6" fillId="48" borderId="17" xfId="0" applyFont="1" applyFill="1" applyBorder="1" applyAlignment="1">
      <alignment horizontal="center" vertical="center"/>
    </xf>
    <xf numFmtId="0" fontId="6" fillId="48" borderId="19" xfId="0" applyFont="1" applyFill="1" applyBorder="1" applyAlignment="1">
      <alignment vertical="center"/>
    </xf>
    <xf numFmtId="0" fontId="7" fillId="3" borderId="47" xfId="0" applyFont="1" applyFill="1" applyBorder="1" applyAlignment="1">
      <alignment horizontal="left" vertical="center"/>
    </xf>
    <xf numFmtId="0" fontId="7" fillId="3" borderId="96" xfId="0" applyFont="1" applyFill="1" applyBorder="1" applyAlignment="1">
      <alignment horizontal="center" vertical="center"/>
    </xf>
    <xf numFmtId="49" fontId="7" fillId="3" borderId="92" xfId="0" applyNumberFormat="1" applyFont="1" applyFill="1" applyBorder="1" applyAlignment="1">
      <alignment horizontal="left" vertical="center"/>
    </xf>
    <xf numFmtId="0" fontId="6" fillId="3" borderId="111" xfId="0" applyFont="1" applyFill="1" applyBorder="1" applyAlignment="1">
      <alignment vertical="center" wrapText="1"/>
    </xf>
    <xf numFmtId="0" fontId="7" fillId="3" borderId="116" xfId="0" applyFont="1" applyFill="1" applyBorder="1" applyAlignment="1">
      <alignment vertical="center"/>
    </xf>
    <xf numFmtId="0" fontId="7" fillId="3" borderId="144" xfId="0" applyFont="1" applyFill="1" applyBorder="1" applyAlignment="1">
      <alignment horizontal="center" vertical="center"/>
    </xf>
    <xf numFmtId="0" fontId="7" fillId="3" borderId="96" xfId="0" applyFont="1" applyFill="1" applyBorder="1" applyAlignment="1">
      <alignment vertical="center"/>
    </xf>
    <xf numFmtId="0" fontId="7" fillId="3" borderId="144" xfId="0" applyFont="1" applyFill="1" applyBorder="1" applyAlignment="1">
      <alignment vertical="center"/>
    </xf>
    <xf numFmtId="0" fontId="7" fillId="3" borderId="117" xfId="0" applyFont="1" applyFill="1" applyBorder="1" applyAlignment="1">
      <alignment vertical="center"/>
    </xf>
    <xf numFmtId="0" fontId="7" fillId="3" borderId="111" xfId="0" applyFont="1" applyFill="1" applyBorder="1" applyAlignment="1">
      <alignment vertical="center"/>
    </xf>
    <xf numFmtId="0" fontId="7" fillId="3" borderId="51" xfId="0" applyFont="1" applyFill="1" applyBorder="1" applyAlignment="1">
      <alignment vertical="center"/>
    </xf>
    <xf numFmtId="0" fontId="7" fillId="3" borderId="99" xfId="0" applyFont="1" applyFill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center"/>
    </xf>
    <xf numFmtId="49" fontId="7" fillId="0" borderId="20" xfId="0" applyNumberFormat="1" applyFont="1" applyFill="1" applyBorder="1" applyAlignment="1">
      <alignment horizontal="left" vertical="center"/>
    </xf>
    <xf numFmtId="0" fontId="7" fillId="0" borderId="87" xfId="0" applyFont="1" applyFill="1" applyBorder="1" applyAlignment="1">
      <alignment vertical="center"/>
    </xf>
    <xf numFmtId="49" fontId="7" fillId="0" borderId="42" xfId="0" applyNumberFormat="1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 wrapText="1"/>
    </xf>
    <xf numFmtId="49" fontId="7" fillId="0" borderId="34" xfId="0" applyNumberFormat="1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 wrapText="1"/>
    </xf>
  </cellXfs>
  <cellStyles count="357">
    <cellStyle name="Accent1" xfId="1" xr:uid="{00000000-0005-0000-0000-000000000000}"/>
    <cellStyle name="Accent1 - 20%" xfId="2" xr:uid="{00000000-0005-0000-0000-000001000000}"/>
    <cellStyle name="Accent1 - 20% 2" xfId="61" xr:uid="{00000000-0005-0000-0000-000002000000}"/>
    <cellStyle name="Accent1 - 20% 2 2" xfId="134" xr:uid="{00000000-0005-0000-0000-000003000000}"/>
    <cellStyle name="Accent1 - 20% 2 2 2" xfId="287" xr:uid="{00000000-0005-0000-0000-000004000000}"/>
    <cellStyle name="Accent1 - 20% 2 3" xfId="216" xr:uid="{00000000-0005-0000-0000-000005000000}"/>
    <cellStyle name="Accent1 - 20% 3" xfId="111" xr:uid="{00000000-0005-0000-0000-000006000000}"/>
    <cellStyle name="Accent1 - 20% 3 2" xfId="264" xr:uid="{00000000-0005-0000-0000-000007000000}"/>
    <cellStyle name="Accent1 - 20% 4" xfId="204" xr:uid="{00000000-0005-0000-0000-000008000000}"/>
    <cellStyle name="Accent1 - 40%" xfId="3" xr:uid="{00000000-0005-0000-0000-000009000000}"/>
    <cellStyle name="Accent1 - 40% 2" xfId="62" xr:uid="{00000000-0005-0000-0000-00000A000000}"/>
    <cellStyle name="Accent1 - 40% 2 2" xfId="135" xr:uid="{00000000-0005-0000-0000-00000B000000}"/>
    <cellStyle name="Accent1 - 40% 2 2 2" xfId="288" xr:uid="{00000000-0005-0000-0000-00000C000000}"/>
    <cellStyle name="Accent1 - 40% 2 3" xfId="217" xr:uid="{00000000-0005-0000-0000-00000D000000}"/>
    <cellStyle name="Accent1 - 40% 3" xfId="112" xr:uid="{00000000-0005-0000-0000-00000E000000}"/>
    <cellStyle name="Accent1 - 40% 3 2" xfId="265" xr:uid="{00000000-0005-0000-0000-00000F000000}"/>
    <cellStyle name="Accent1 - 40% 4" xfId="205" xr:uid="{00000000-0005-0000-0000-000010000000}"/>
    <cellStyle name="Accent1 - 60%" xfId="4" xr:uid="{00000000-0005-0000-0000-000011000000}"/>
    <cellStyle name="Accent1 2" xfId="83" hidden="1" xr:uid="{00000000-0005-0000-0000-000012000000}"/>
    <cellStyle name="Accent1 2" xfId="97" hidden="1" xr:uid="{00000000-0005-0000-0000-000013000000}"/>
    <cellStyle name="Accent1 2" xfId="105" hidden="1" xr:uid="{00000000-0005-0000-0000-000014000000}"/>
    <cellStyle name="Accent1 2" xfId="155" hidden="1" xr:uid="{00000000-0005-0000-0000-000015000000}"/>
    <cellStyle name="Accent1 2" xfId="168" hidden="1" xr:uid="{00000000-0005-0000-0000-000016000000}"/>
    <cellStyle name="Accent1 2" xfId="176" hidden="1" xr:uid="{00000000-0005-0000-0000-000017000000}"/>
    <cellStyle name="Accent1 2" xfId="128" hidden="1" xr:uid="{00000000-0005-0000-0000-000018000000}"/>
    <cellStyle name="Accent1 2" xfId="191" hidden="1" xr:uid="{00000000-0005-0000-0000-000019000000}"/>
    <cellStyle name="Accent1 2" xfId="198" hidden="1" xr:uid="{00000000-0005-0000-0000-00001A000000}"/>
    <cellStyle name="Accent1 2" xfId="237" hidden="1" xr:uid="{00000000-0005-0000-0000-00001B000000}"/>
    <cellStyle name="Accent1 2" xfId="250" hidden="1" xr:uid="{00000000-0005-0000-0000-00001C000000}"/>
    <cellStyle name="Accent1 2" xfId="258" hidden="1" xr:uid="{00000000-0005-0000-0000-00001D000000}"/>
    <cellStyle name="Accent1 2" xfId="308" hidden="1" xr:uid="{00000000-0005-0000-0000-00001E000000}"/>
    <cellStyle name="Accent1 2" xfId="321" hidden="1" xr:uid="{00000000-0005-0000-0000-00001F000000}"/>
    <cellStyle name="Accent1 2" xfId="329" hidden="1" xr:uid="{00000000-0005-0000-0000-000020000000}"/>
    <cellStyle name="Accent1 2" xfId="281" hidden="1" xr:uid="{00000000-0005-0000-0000-000021000000}"/>
    <cellStyle name="Accent1 2" xfId="344" hidden="1" xr:uid="{00000000-0005-0000-0000-000022000000}"/>
    <cellStyle name="Accent1 2" xfId="351" hidden="1" xr:uid="{00000000-0005-0000-0000-000023000000}"/>
    <cellStyle name="Accent2" xfId="5" xr:uid="{00000000-0005-0000-0000-000024000000}"/>
    <cellStyle name="Accent2 - 20%" xfId="6" xr:uid="{00000000-0005-0000-0000-000025000000}"/>
    <cellStyle name="Accent2 - 20% 2" xfId="63" xr:uid="{00000000-0005-0000-0000-000026000000}"/>
    <cellStyle name="Accent2 - 20% 2 2" xfId="136" xr:uid="{00000000-0005-0000-0000-000027000000}"/>
    <cellStyle name="Accent2 - 20% 2 2 2" xfId="289" xr:uid="{00000000-0005-0000-0000-000028000000}"/>
    <cellStyle name="Accent2 - 20% 2 3" xfId="218" xr:uid="{00000000-0005-0000-0000-000029000000}"/>
    <cellStyle name="Accent2 - 20% 3" xfId="113" xr:uid="{00000000-0005-0000-0000-00002A000000}"/>
    <cellStyle name="Accent2 - 20% 3 2" xfId="266" xr:uid="{00000000-0005-0000-0000-00002B000000}"/>
    <cellStyle name="Accent2 - 20% 4" xfId="206" xr:uid="{00000000-0005-0000-0000-00002C000000}"/>
    <cellStyle name="Accent2 - 40%" xfId="7" xr:uid="{00000000-0005-0000-0000-00002D000000}"/>
    <cellStyle name="Accent2 - 40% 2" xfId="64" xr:uid="{00000000-0005-0000-0000-00002E000000}"/>
    <cellStyle name="Accent2 - 40% 2 2" xfId="137" xr:uid="{00000000-0005-0000-0000-00002F000000}"/>
    <cellStyle name="Accent2 - 40% 2 2 2" xfId="290" xr:uid="{00000000-0005-0000-0000-000030000000}"/>
    <cellStyle name="Accent2 - 40% 2 3" xfId="219" xr:uid="{00000000-0005-0000-0000-000031000000}"/>
    <cellStyle name="Accent2 - 40% 3" xfId="114" xr:uid="{00000000-0005-0000-0000-000032000000}"/>
    <cellStyle name="Accent2 - 40% 3 2" xfId="267" xr:uid="{00000000-0005-0000-0000-000033000000}"/>
    <cellStyle name="Accent2 - 40% 4" xfId="207" xr:uid="{00000000-0005-0000-0000-000034000000}"/>
    <cellStyle name="Accent2 - 60%" xfId="8" xr:uid="{00000000-0005-0000-0000-000035000000}"/>
    <cellStyle name="Accent2 2" xfId="84" hidden="1" xr:uid="{00000000-0005-0000-0000-000036000000}"/>
    <cellStyle name="Accent2 2" xfId="98" hidden="1" xr:uid="{00000000-0005-0000-0000-000037000000}"/>
    <cellStyle name="Accent2 2" xfId="106" hidden="1" xr:uid="{00000000-0005-0000-0000-000038000000}"/>
    <cellStyle name="Accent2 2" xfId="156" hidden="1" xr:uid="{00000000-0005-0000-0000-000039000000}"/>
    <cellStyle name="Accent2 2" xfId="169" hidden="1" xr:uid="{00000000-0005-0000-0000-00003A000000}"/>
    <cellStyle name="Accent2 2" xfId="177" hidden="1" xr:uid="{00000000-0005-0000-0000-00003B000000}"/>
    <cellStyle name="Accent2 2" xfId="129" hidden="1" xr:uid="{00000000-0005-0000-0000-00003C000000}"/>
    <cellStyle name="Accent2 2" xfId="192" hidden="1" xr:uid="{00000000-0005-0000-0000-00003D000000}"/>
    <cellStyle name="Accent2 2" xfId="199" hidden="1" xr:uid="{00000000-0005-0000-0000-00003E000000}"/>
    <cellStyle name="Accent2 2" xfId="238" hidden="1" xr:uid="{00000000-0005-0000-0000-00003F000000}"/>
    <cellStyle name="Accent2 2" xfId="251" hidden="1" xr:uid="{00000000-0005-0000-0000-000040000000}"/>
    <cellStyle name="Accent2 2" xfId="259" hidden="1" xr:uid="{00000000-0005-0000-0000-000041000000}"/>
    <cellStyle name="Accent2 2" xfId="309" hidden="1" xr:uid="{00000000-0005-0000-0000-000042000000}"/>
    <cellStyle name="Accent2 2" xfId="322" hidden="1" xr:uid="{00000000-0005-0000-0000-000043000000}"/>
    <cellStyle name="Accent2 2" xfId="330" hidden="1" xr:uid="{00000000-0005-0000-0000-000044000000}"/>
    <cellStyle name="Accent2 2" xfId="282" hidden="1" xr:uid="{00000000-0005-0000-0000-000045000000}"/>
    <cellStyle name="Accent2 2" xfId="345" hidden="1" xr:uid="{00000000-0005-0000-0000-000046000000}"/>
    <cellStyle name="Accent2 2" xfId="352" hidden="1" xr:uid="{00000000-0005-0000-0000-000047000000}"/>
    <cellStyle name="Accent3" xfId="9" xr:uid="{00000000-0005-0000-0000-000048000000}"/>
    <cellStyle name="Accent3 - 20%" xfId="10" xr:uid="{00000000-0005-0000-0000-000049000000}"/>
    <cellStyle name="Accent3 - 20% 2" xfId="65" xr:uid="{00000000-0005-0000-0000-00004A000000}"/>
    <cellStyle name="Accent3 - 20% 2 2" xfId="138" xr:uid="{00000000-0005-0000-0000-00004B000000}"/>
    <cellStyle name="Accent3 - 20% 2 2 2" xfId="291" xr:uid="{00000000-0005-0000-0000-00004C000000}"/>
    <cellStyle name="Accent3 - 20% 2 3" xfId="220" xr:uid="{00000000-0005-0000-0000-00004D000000}"/>
    <cellStyle name="Accent3 - 20% 3" xfId="115" xr:uid="{00000000-0005-0000-0000-00004E000000}"/>
    <cellStyle name="Accent3 - 20% 3 2" xfId="268" xr:uid="{00000000-0005-0000-0000-00004F000000}"/>
    <cellStyle name="Accent3 - 20% 4" xfId="208" xr:uid="{00000000-0005-0000-0000-000050000000}"/>
    <cellStyle name="Accent3 - 40%" xfId="11" xr:uid="{00000000-0005-0000-0000-000051000000}"/>
    <cellStyle name="Accent3 - 40% 2" xfId="91" xr:uid="{00000000-0005-0000-0000-000052000000}"/>
    <cellStyle name="Accent3 - 40% 2 2" xfId="162" xr:uid="{00000000-0005-0000-0000-000053000000}"/>
    <cellStyle name="Accent3 - 40% 2 2 2" xfId="315" xr:uid="{00000000-0005-0000-0000-000054000000}"/>
    <cellStyle name="Accent3 - 40% 2 3" xfId="244" xr:uid="{00000000-0005-0000-0000-000055000000}"/>
    <cellStyle name="Accent3 - 40% 3" xfId="66" xr:uid="{00000000-0005-0000-0000-000056000000}"/>
    <cellStyle name="Accent3 - 40% 3 2" xfId="139" xr:uid="{00000000-0005-0000-0000-000057000000}"/>
    <cellStyle name="Accent3 - 40% 3 2 2" xfId="292" xr:uid="{00000000-0005-0000-0000-000058000000}"/>
    <cellStyle name="Accent3 - 40% 3 3" xfId="221" xr:uid="{00000000-0005-0000-0000-000059000000}"/>
    <cellStyle name="Accent3 - 40% 4" xfId="116" xr:uid="{00000000-0005-0000-0000-00005A000000}"/>
    <cellStyle name="Accent3 - 40% 4 2" xfId="269" xr:uid="{00000000-0005-0000-0000-00005B000000}"/>
    <cellStyle name="Accent3 - 40% 5" xfId="209" xr:uid="{00000000-0005-0000-0000-00005C000000}"/>
    <cellStyle name="Accent3 - 60%" xfId="12" xr:uid="{00000000-0005-0000-0000-00005D000000}"/>
    <cellStyle name="Accent3 2" xfId="85" hidden="1" xr:uid="{00000000-0005-0000-0000-00005E000000}"/>
    <cellStyle name="Accent3 2" xfId="99" hidden="1" xr:uid="{00000000-0005-0000-0000-00005F000000}"/>
    <cellStyle name="Accent3 2" xfId="107" hidden="1" xr:uid="{00000000-0005-0000-0000-000060000000}"/>
    <cellStyle name="Accent3 2" xfId="157" hidden="1" xr:uid="{00000000-0005-0000-0000-000061000000}"/>
    <cellStyle name="Accent3 2" xfId="170" hidden="1" xr:uid="{00000000-0005-0000-0000-000062000000}"/>
    <cellStyle name="Accent3 2" xfId="178" hidden="1" xr:uid="{00000000-0005-0000-0000-000063000000}"/>
    <cellStyle name="Accent3 2" xfId="130" hidden="1" xr:uid="{00000000-0005-0000-0000-000064000000}"/>
    <cellStyle name="Accent3 2" xfId="193" hidden="1" xr:uid="{00000000-0005-0000-0000-000065000000}"/>
    <cellStyle name="Accent3 2" xfId="200" hidden="1" xr:uid="{00000000-0005-0000-0000-000066000000}"/>
    <cellStyle name="Accent3 2" xfId="239" hidden="1" xr:uid="{00000000-0005-0000-0000-000067000000}"/>
    <cellStyle name="Accent3 2" xfId="252" hidden="1" xr:uid="{00000000-0005-0000-0000-000068000000}"/>
    <cellStyle name="Accent3 2" xfId="260" hidden="1" xr:uid="{00000000-0005-0000-0000-000069000000}"/>
    <cellStyle name="Accent3 2" xfId="310" hidden="1" xr:uid="{00000000-0005-0000-0000-00006A000000}"/>
    <cellStyle name="Accent3 2" xfId="323" hidden="1" xr:uid="{00000000-0005-0000-0000-00006B000000}"/>
    <cellStyle name="Accent3 2" xfId="331" hidden="1" xr:uid="{00000000-0005-0000-0000-00006C000000}"/>
    <cellStyle name="Accent3 2" xfId="283" hidden="1" xr:uid="{00000000-0005-0000-0000-00006D000000}"/>
    <cellStyle name="Accent3 2" xfId="346" hidden="1" xr:uid="{00000000-0005-0000-0000-00006E000000}"/>
    <cellStyle name="Accent3 2" xfId="353" hidden="1" xr:uid="{00000000-0005-0000-0000-00006F000000}"/>
    <cellStyle name="Accent4" xfId="13" xr:uid="{00000000-0005-0000-0000-000070000000}"/>
    <cellStyle name="Accent4 - 20%" xfId="14" xr:uid="{00000000-0005-0000-0000-000071000000}"/>
    <cellStyle name="Accent4 - 20% 2" xfId="67" xr:uid="{00000000-0005-0000-0000-000072000000}"/>
    <cellStyle name="Accent4 - 20% 2 2" xfId="140" xr:uid="{00000000-0005-0000-0000-000073000000}"/>
    <cellStyle name="Accent4 - 20% 2 2 2" xfId="293" xr:uid="{00000000-0005-0000-0000-000074000000}"/>
    <cellStyle name="Accent4 - 20% 2 3" xfId="222" xr:uid="{00000000-0005-0000-0000-000075000000}"/>
    <cellStyle name="Accent4 - 20% 3" xfId="117" xr:uid="{00000000-0005-0000-0000-000076000000}"/>
    <cellStyle name="Accent4 - 20% 3 2" xfId="270" xr:uid="{00000000-0005-0000-0000-000077000000}"/>
    <cellStyle name="Accent4 - 20% 4" xfId="210" xr:uid="{00000000-0005-0000-0000-000078000000}"/>
    <cellStyle name="Accent4 - 40%" xfId="15" xr:uid="{00000000-0005-0000-0000-000079000000}"/>
    <cellStyle name="Accent4 - 40% 2" xfId="68" xr:uid="{00000000-0005-0000-0000-00007A000000}"/>
    <cellStyle name="Accent4 - 40% 2 2" xfId="141" xr:uid="{00000000-0005-0000-0000-00007B000000}"/>
    <cellStyle name="Accent4 - 40% 2 2 2" xfId="294" xr:uid="{00000000-0005-0000-0000-00007C000000}"/>
    <cellStyle name="Accent4 - 40% 2 3" xfId="223" xr:uid="{00000000-0005-0000-0000-00007D000000}"/>
    <cellStyle name="Accent4 - 40% 3" xfId="118" xr:uid="{00000000-0005-0000-0000-00007E000000}"/>
    <cellStyle name="Accent4 - 40% 3 2" xfId="271" xr:uid="{00000000-0005-0000-0000-00007F000000}"/>
    <cellStyle name="Accent4 - 40% 4" xfId="211" xr:uid="{00000000-0005-0000-0000-000080000000}"/>
    <cellStyle name="Accent4 - 60%" xfId="16" xr:uid="{00000000-0005-0000-0000-000081000000}"/>
    <cellStyle name="Accent4 2" xfId="86" hidden="1" xr:uid="{00000000-0005-0000-0000-000082000000}"/>
    <cellStyle name="Accent4 2" xfId="100" hidden="1" xr:uid="{00000000-0005-0000-0000-000083000000}"/>
    <cellStyle name="Accent4 2" xfId="108" hidden="1" xr:uid="{00000000-0005-0000-0000-000084000000}"/>
    <cellStyle name="Accent4 2" xfId="158" hidden="1" xr:uid="{00000000-0005-0000-0000-000085000000}"/>
    <cellStyle name="Accent4 2" xfId="171" hidden="1" xr:uid="{00000000-0005-0000-0000-000086000000}"/>
    <cellStyle name="Accent4 2" xfId="179" hidden="1" xr:uid="{00000000-0005-0000-0000-000087000000}"/>
    <cellStyle name="Accent4 2" xfId="131" hidden="1" xr:uid="{00000000-0005-0000-0000-000088000000}"/>
    <cellStyle name="Accent4 2" xfId="194" hidden="1" xr:uid="{00000000-0005-0000-0000-000089000000}"/>
    <cellStyle name="Accent4 2" xfId="201" hidden="1" xr:uid="{00000000-0005-0000-0000-00008A000000}"/>
    <cellStyle name="Accent4 2" xfId="240" hidden="1" xr:uid="{00000000-0005-0000-0000-00008B000000}"/>
    <cellStyle name="Accent4 2" xfId="253" hidden="1" xr:uid="{00000000-0005-0000-0000-00008C000000}"/>
    <cellStyle name="Accent4 2" xfId="261" hidden="1" xr:uid="{00000000-0005-0000-0000-00008D000000}"/>
    <cellStyle name="Accent4 2" xfId="311" hidden="1" xr:uid="{00000000-0005-0000-0000-00008E000000}"/>
    <cellStyle name="Accent4 2" xfId="324" hidden="1" xr:uid="{00000000-0005-0000-0000-00008F000000}"/>
    <cellStyle name="Accent4 2" xfId="332" hidden="1" xr:uid="{00000000-0005-0000-0000-000090000000}"/>
    <cellStyle name="Accent4 2" xfId="284" hidden="1" xr:uid="{00000000-0005-0000-0000-000091000000}"/>
    <cellStyle name="Accent4 2" xfId="347" hidden="1" xr:uid="{00000000-0005-0000-0000-000092000000}"/>
    <cellStyle name="Accent4 2" xfId="354" hidden="1" xr:uid="{00000000-0005-0000-0000-000093000000}"/>
    <cellStyle name="Accent5" xfId="17" xr:uid="{00000000-0005-0000-0000-000094000000}"/>
    <cellStyle name="Accent5 - 20%" xfId="18" xr:uid="{00000000-0005-0000-0000-000095000000}"/>
    <cellStyle name="Accent5 - 20% 2" xfId="69" xr:uid="{00000000-0005-0000-0000-000096000000}"/>
    <cellStyle name="Accent5 - 20% 2 2" xfId="142" xr:uid="{00000000-0005-0000-0000-000097000000}"/>
    <cellStyle name="Accent5 - 20% 2 2 2" xfId="295" xr:uid="{00000000-0005-0000-0000-000098000000}"/>
    <cellStyle name="Accent5 - 20% 2 3" xfId="224" xr:uid="{00000000-0005-0000-0000-000099000000}"/>
    <cellStyle name="Accent5 - 20% 3" xfId="119" xr:uid="{00000000-0005-0000-0000-00009A000000}"/>
    <cellStyle name="Accent5 - 20% 3 2" xfId="272" xr:uid="{00000000-0005-0000-0000-00009B000000}"/>
    <cellStyle name="Accent5 - 20% 4" xfId="212" xr:uid="{00000000-0005-0000-0000-00009C000000}"/>
    <cellStyle name="Accent5 - 40%" xfId="19" xr:uid="{00000000-0005-0000-0000-00009D000000}"/>
    <cellStyle name="Accent5 - 40% 2" xfId="70" xr:uid="{00000000-0005-0000-0000-00009E000000}"/>
    <cellStyle name="Accent5 - 40% 2 2" xfId="143" xr:uid="{00000000-0005-0000-0000-00009F000000}"/>
    <cellStyle name="Accent5 - 40% 2 2 2" xfId="296" xr:uid="{00000000-0005-0000-0000-0000A0000000}"/>
    <cellStyle name="Accent5 - 40% 2 3" xfId="225" xr:uid="{00000000-0005-0000-0000-0000A1000000}"/>
    <cellStyle name="Accent5 - 40% 3" xfId="120" xr:uid="{00000000-0005-0000-0000-0000A2000000}"/>
    <cellStyle name="Accent5 - 40% 3 2" xfId="273" xr:uid="{00000000-0005-0000-0000-0000A3000000}"/>
    <cellStyle name="Accent5 - 40% 4" xfId="213" xr:uid="{00000000-0005-0000-0000-0000A4000000}"/>
    <cellStyle name="Accent5 - 60%" xfId="20" xr:uid="{00000000-0005-0000-0000-0000A5000000}"/>
    <cellStyle name="Accent5 2" xfId="87" hidden="1" xr:uid="{00000000-0005-0000-0000-0000A6000000}"/>
    <cellStyle name="Accent5 2" xfId="101" hidden="1" xr:uid="{00000000-0005-0000-0000-0000A7000000}"/>
    <cellStyle name="Accent5 2" xfId="109" hidden="1" xr:uid="{00000000-0005-0000-0000-0000A8000000}"/>
    <cellStyle name="Accent5 2" xfId="159" hidden="1" xr:uid="{00000000-0005-0000-0000-0000A9000000}"/>
    <cellStyle name="Accent5 2" xfId="172" hidden="1" xr:uid="{00000000-0005-0000-0000-0000AA000000}"/>
    <cellStyle name="Accent5 2" xfId="180" hidden="1" xr:uid="{00000000-0005-0000-0000-0000AB000000}"/>
    <cellStyle name="Accent5 2" xfId="132" hidden="1" xr:uid="{00000000-0005-0000-0000-0000AC000000}"/>
    <cellStyle name="Accent5 2" xfId="195" hidden="1" xr:uid="{00000000-0005-0000-0000-0000AD000000}"/>
    <cellStyle name="Accent5 2" xfId="202" hidden="1" xr:uid="{00000000-0005-0000-0000-0000AE000000}"/>
    <cellStyle name="Accent5 2" xfId="241" hidden="1" xr:uid="{00000000-0005-0000-0000-0000AF000000}"/>
    <cellStyle name="Accent5 2" xfId="254" hidden="1" xr:uid="{00000000-0005-0000-0000-0000B0000000}"/>
    <cellStyle name="Accent5 2" xfId="262" hidden="1" xr:uid="{00000000-0005-0000-0000-0000B1000000}"/>
    <cellStyle name="Accent5 2" xfId="312" hidden="1" xr:uid="{00000000-0005-0000-0000-0000B2000000}"/>
    <cellStyle name="Accent5 2" xfId="325" hidden="1" xr:uid="{00000000-0005-0000-0000-0000B3000000}"/>
    <cellStyle name="Accent5 2" xfId="333" hidden="1" xr:uid="{00000000-0005-0000-0000-0000B4000000}"/>
    <cellStyle name="Accent5 2" xfId="285" hidden="1" xr:uid="{00000000-0005-0000-0000-0000B5000000}"/>
    <cellStyle name="Accent5 2" xfId="348" hidden="1" xr:uid="{00000000-0005-0000-0000-0000B6000000}"/>
    <cellStyle name="Accent5 2" xfId="355" hidden="1" xr:uid="{00000000-0005-0000-0000-0000B7000000}"/>
    <cellStyle name="Accent6" xfId="21" xr:uid="{00000000-0005-0000-0000-0000B8000000}"/>
    <cellStyle name="Accent6 - 20%" xfId="22" xr:uid="{00000000-0005-0000-0000-0000B9000000}"/>
    <cellStyle name="Accent6 - 20% 2" xfId="71" xr:uid="{00000000-0005-0000-0000-0000BA000000}"/>
    <cellStyle name="Accent6 - 20% 2 2" xfId="144" xr:uid="{00000000-0005-0000-0000-0000BB000000}"/>
    <cellStyle name="Accent6 - 20% 2 2 2" xfId="297" xr:uid="{00000000-0005-0000-0000-0000BC000000}"/>
    <cellStyle name="Accent6 - 20% 2 3" xfId="226" xr:uid="{00000000-0005-0000-0000-0000BD000000}"/>
    <cellStyle name="Accent6 - 20% 3" xfId="121" xr:uid="{00000000-0005-0000-0000-0000BE000000}"/>
    <cellStyle name="Accent6 - 20% 3 2" xfId="274" xr:uid="{00000000-0005-0000-0000-0000BF000000}"/>
    <cellStyle name="Accent6 - 20% 4" xfId="214" xr:uid="{00000000-0005-0000-0000-0000C0000000}"/>
    <cellStyle name="Accent6 - 40%" xfId="23" xr:uid="{00000000-0005-0000-0000-0000C1000000}"/>
    <cellStyle name="Accent6 - 40% 2" xfId="72" xr:uid="{00000000-0005-0000-0000-0000C2000000}"/>
    <cellStyle name="Accent6 - 40% 2 2" xfId="145" xr:uid="{00000000-0005-0000-0000-0000C3000000}"/>
    <cellStyle name="Accent6 - 40% 2 2 2" xfId="298" xr:uid="{00000000-0005-0000-0000-0000C4000000}"/>
    <cellStyle name="Accent6 - 40% 2 3" xfId="227" xr:uid="{00000000-0005-0000-0000-0000C5000000}"/>
    <cellStyle name="Accent6 - 40% 3" xfId="122" xr:uid="{00000000-0005-0000-0000-0000C6000000}"/>
    <cellStyle name="Accent6 - 40% 3 2" xfId="275" xr:uid="{00000000-0005-0000-0000-0000C7000000}"/>
    <cellStyle name="Accent6 - 40% 4" xfId="215" xr:uid="{00000000-0005-0000-0000-0000C8000000}"/>
    <cellStyle name="Accent6 - 60%" xfId="24" xr:uid="{00000000-0005-0000-0000-0000C9000000}"/>
    <cellStyle name="Accent6 2" xfId="88" hidden="1" xr:uid="{00000000-0005-0000-0000-0000CA000000}"/>
    <cellStyle name="Accent6 2" xfId="102" hidden="1" xr:uid="{00000000-0005-0000-0000-0000CB000000}"/>
    <cellStyle name="Accent6 2" xfId="110" hidden="1" xr:uid="{00000000-0005-0000-0000-0000CC000000}"/>
    <cellStyle name="Accent6 2" xfId="160" hidden="1" xr:uid="{00000000-0005-0000-0000-0000CD000000}"/>
    <cellStyle name="Accent6 2" xfId="173" hidden="1" xr:uid="{00000000-0005-0000-0000-0000CE000000}"/>
    <cellStyle name="Accent6 2" xfId="181" hidden="1" xr:uid="{00000000-0005-0000-0000-0000CF000000}"/>
    <cellStyle name="Accent6 2" xfId="133" hidden="1" xr:uid="{00000000-0005-0000-0000-0000D0000000}"/>
    <cellStyle name="Accent6 2" xfId="196" hidden="1" xr:uid="{00000000-0005-0000-0000-0000D1000000}"/>
    <cellStyle name="Accent6 2" xfId="203" hidden="1" xr:uid="{00000000-0005-0000-0000-0000D2000000}"/>
    <cellStyle name="Accent6 2" xfId="242" hidden="1" xr:uid="{00000000-0005-0000-0000-0000D3000000}"/>
    <cellStyle name="Accent6 2" xfId="255" hidden="1" xr:uid="{00000000-0005-0000-0000-0000D4000000}"/>
    <cellStyle name="Accent6 2" xfId="263" hidden="1" xr:uid="{00000000-0005-0000-0000-0000D5000000}"/>
    <cellStyle name="Accent6 2" xfId="313" hidden="1" xr:uid="{00000000-0005-0000-0000-0000D6000000}"/>
    <cellStyle name="Accent6 2" xfId="326" hidden="1" xr:uid="{00000000-0005-0000-0000-0000D7000000}"/>
    <cellStyle name="Accent6 2" xfId="334" hidden="1" xr:uid="{00000000-0005-0000-0000-0000D8000000}"/>
    <cellStyle name="Accent6 2" xfId="286" hidden="1" xr:uid="{00000000-0005-0000-0000-0000D9000000}"/>
    <cellStyle name="Accent6 2" xfId="349" hidden="1" xr:uid="{00000000-0005-0000-0000-0000DA000000}"/>
    <cellStyle name="Accent6 2" xfId="356" hidden="1" xr:uid="{00000000-0005-0000-0000-0000DB000000}"/>
    <cellStyle name="Bad" xfId="44" hidden="1" xr:uid="{00000000-0005-0000-0000-0000DC000000}"/>
    <cellStyle name="Bad 2" xfId="78" hidden="1" xr:uid="{00000000-0005-0000-0000-0000DD000000}"/>
    <cellStyle name="Bad 2" xfId="93" hidden="1" xr:uid="{00000000-0005-0000-0000-0000DE000000}"/>
    <cellStyle name="Bad 2" xfId="74" hidden="1" xr:uid="{00000000-0005-0000-0000-0000DF000000}"/>
    <cellStyle name="Bad 2" xfId="150" hidden="1" xr:uid="{00000000-0005-0000-0000-0000E0000000}"/>
    <cellStyle name="Bad 2" xfId="164" hidden="1" xr:uid="{00000000-0005-0000-0000-0000E1000000}"/>
    <cellStyle name="Bad 2" xfId="146" hidden="1" xr:uid="{00000000-0005-0000-0000-0000E2000000}"/>
    <cellStyle name="Bad 2" xfId="124" hidden="1" xr:uid="{00000000-0005-0000-0000-0000E3000000}"/>
    <cellStyle name="Bad 2" xfId="187" hidden="1" xr:uid="{00000000-0005-0000-0000-0000E4000000}"/>
    <cellStyle name="Bad 2" xfId="182" hidden="1" xr:uid="{00000000-0005-0000-0000-0000E5000000}"/>
    <cellStyle name="Bad 2" xfId="232" hidden="1" xr:uid="{00000000-0005-0000-0000-0000E6000000}"/>
    <cellStyle name="Bad 2" xfId="246" hidden="1" xr:uid="{00000000-0005-0000-0000-0000E7000000}"/>
    <cellStyle name="Bad 2" xfId="228" hidden="1" xr:uid="{00000000-0005-0000-0000-0000E8000000}"/>
    <cellStyle name="Bad 2" xfId="303" hidden="1" xr:uid="{00000000-0005-0000-0000-0000E9000000}"/>
    <cellStyle name="Bad 2" xfId="317" hidden="1" xr:uid="{00000000-0005-0000-0000-0000EA000000}"/>
    <cellStyle name="Bad 2" xfId="299" hidden="1" xr:uid="{00000000-0005-0000-0000-0000EB000000}"/>
    <cellStyle name="Bad 2" xfId="277" hidden="1" xr:uid="{00000000-0005-0000-0000-0000EC000000}"/>
    <cellStyle name="Bad 2" xfId="340" hidden="1" xr:uid="{00000000-0005-0000-0000-0000ED000000}"/>
    <cellStyle name="Bad 2" xfId="335" hidden="1" xr:uid="{00000000-0005-0000-0000-0000EE000000}"/>
    <cellStyle name="Bevitel" xfId="46" builtinId="20" hidden="1"/>
    <cellStyle name="Calculation" xfId="48" hidden="1" xr:uid="{00000000-0005-0000-0000-0000F0000000}"/>
    <cellStyle name="Calculation 2" xfId="81" hidden="1" xr:uid="{00000000-0005-0000-0000-0000F1000000}"/>
    <cellStyle name="Calculation 2" xfId="95" hidden="1" xr:uid="{00000000-0005-0000-0000-0000F2000000}"/>
    <cellStyle name="Calculation 2" xfId="76" hidden="1" xr:uid="{00000000-0005-0000-0000-0000F3000000}"/>
    <cellStyle name="Calculation 2" xfId="153" hidden="1" xr:uid="{00000000-0005-0000-0000-0000F4000000}"/>
    <cellStyle name="Calculation 2" xfId="166" hidden="1" xr:uid="{00000000-0005-0000-0000-0000F5000000}"/>
    <cellStyle name="Calculation 2" xfId="148" hidden="1" xr:uid="{00000000-0005-0000-0000-0000F6000000}"/>
    <cellStyle name="Calculation 2" xfId="126" hidden="1" xr:uid="{00000000-0005-0000-0000-0000F7000000}"/>
    <cellStyle name="Calculation 2" xfId="189" hidden="1" xr:uid="{00000000-0005-0000-0000-0000F8000000}"/>
    <cellStyle name="Calculation 2" xfId="184" hidden="1" xr:uid="{00000000-0005-0000-0000-0000F9000000}"/>
    <cellStyle name="Calculation 2" xfId="235" hidden="1" xr:uid="{00000000-0005-0000-0000-0000FA000000}"/>
    <cellStyle name="Calculation 2" xfId="248" hidden="1" xr:uid="{00000000-0005-0000-0000-0000FB000000}"/>
    <cellStyle name="Calculation 2" xfId="230" hidden="1" xr:uid="{00000000-0005-0000-0000-0000FC000000}"/>
    <cellStyle name="Calculation 2" xfId="306" hidden="1" xr:uid="{00000000-0005-0000-0000-0000FD000000}"/>
    <cellStyle name="Calculation 2" xfId="319" hidden="1" xr:uid="{00000000-0005-0000-0000-0000FE000000}"/>
    <cellStyle name="Calculation 2" xfId="301" hidden="1" xr:uid="{00000000-0005-0000-0000-0000FF000000}"/>
    <cellStyle name="Calculation 2" xfId="279" hidden="1" xr:uid="{00000000-0005-0000-0000-000000010000}"/>
    <cellStyle name="Calculation 2" xfId="342" hidden="1" xr:uid="{00000000-0005-0000-0000-000001010000}"/>
    <cellStyle name="Calculation 2" xfId="337" hidden="1" xr:uid="{00000000-0005-0000-0000-000002010000}"/>
    <cellStyle name="Check Cell" xfId="50" hidden="1" xr:uid="{00000000-0005-0000-0000-000003010000}"/>
    <cellStyle name="Check Cell 2" xfId="82" hidden="1" xr:uid="{00000000-0005-0000-0000-000004010000}"/>
    <cellStyle name="Check Cell 2" xfId="96" hidden="1" xr:uid="{00000000-0005-0000-0000-000005010000}"/>
    <cellStyle name="Check Cell 2" xfId="80" hidden="1" xr:uid="{00000000-0005-0000-0000-000006010000}"/>
    <cellStyle name="Check Cell 2" xfId="154" hidden="1" xr:uid="{00000000-0005-0000-0000-000007010000}"/>
    <cellStyle name="Check Cell 2" xfId="167" hidden="1" xr:uid="{00000000-0005-0000-0000-000008010000}"/>
    <cellStyle name="Check Cell 2" xfId="152" hidden="1" xr:uid="{00000000-0005-0000-0000-000009010000}"/>
    <cellStyle name="Check Cell 2" xfId="127" hidden="1" xr:uid="{00000000-0005-0000-0000-00000A010000}"/>
    <cellStyle name="Check Cell 2" xfId="190" hidden="1" xr:uid="{00000000-0005-0000-0000-00000B010000}"/>
    <cellStyle name="Check Cell 2" xfId="185" hidden="1" xr:uid="{00000000-0005-0000-0000-00000C010000}"/>
    <cellStyle name="Check Cell 2" xfId="236" hidden="1" xr:uid="{00000000-0005-0000-0000-00000D010000}"/>
    <cellStyle name="Check Cell 2" xfId="249" hidden="1" xr:uid="{00000000-0005-0000-0000-00000E010000}"/>
    <cellStyle name="Check Cell 2" xfId="234" hidden="1" xr:uid="{00000000-0005-0000-0000-00000F010000}"/>
    <cellStyle name="Check Cell 2" xfId="307" hidden="1" xr:uid="{00000000-0005-0000-0000-000010010000}"/>
    <cellStyle name="Check Cell 2" xfId="320" hidden="1" xr:uid="{00000000-0005-0000-0000-000011010000}"/>
    <cellStyle name="Check Cell 2" xfId="305" hidden="1" xr:uid="{00000000-0005-0000-0000-000012010000}"/>
    <cellStyle name="Check Cell 2" xfId="280" hidden="1" xr:uid="{00000000-0005-0000-0000-000013010000}"/>
    <cellStyle name="Check Cell 2" xfId="343" hidden="1" xr:uid="{00000000-0005-0000-0000-000014010000}"/>
    <cellStyle name="Check Cell 2" xfId="338" hidden="1" xr:uid="{00000000-0005-0000-0000-000015010000}"/>
    <cellStyle name="Címsor 1" xfId="39" builtinId="16" hidden="1"/>
    <cellStyle name="Címsor 2" xfId="40" builtinId="17" hidden="1"/>
    <cellStyle name="Címsor 3" xfId="41" builtinId="18" hidden="1"/>
    <cellStyle name="Címsor 4" xfId="42" builtinId="19" hidden="1"/>
    <cellStyle name="Emphasis 1" xfId="25" xr:uid="{00000000-0005-0000-0000-00001A010000}"/>
    <cellStyle name="Emphasis 2" xfId="26" xr:uid="{00000000-0005-0000-0000-00001B010000}"/>
    <cellStyle name="Emphasis 3" xfId="27" xr:uid="{00000000-0005-0000-0000-00001C010000}"/>
    <cellStyle name="Figyelmeztetés" xfId="51" builtinId="11" hidden="1"/>
    <cellStyle name="Good" xfId="43" hidden="1" xr:uid="{00000000-0005-0000-0000-00001E010000}"/>
    <cellStyle name="Good 2" xfId="77" hidden="1" xr:uid="{00000000-0005-0000-0000-00001F010000}"/>
    <cellStyle name="Good 2" xfId="92" hidden="1" xr:uid="{00000000-0005-0000-0000-000020010000}"/>
    <cellStyle name="Good 2" xfId="104" hidden="1" xr:uid="{00000000-0005-0000-0000-000021010000}"/>
    <cellStyle name="Good 2" xfId="149" hidden="1" xr:uid="{00000000-0005-0000-0000-000022010000}"/>
    <cellStyle name="Good 2" xfId="163" hidden="1" xr:uid="{00000000-0005-0000-0000-000023010000}"/>
    <cellStyle name="Good 2" xfId="175" hidden="1" xr:uid="{00000000-0005-0000-0000-000024010000}"/>
    <cellStyle name="Good 2" xfId="123" hidden="1" xr:uid="{00000000-0005-0000-0000-000025010000}"/>
    <cellStyle name="Good 2" xfId="186" hidden="1" xr:uid="{00000000-0005-0000-0000-000026010000}"/>
    <cellStyle name="Good 2" xfId="197" hidden="1" xr:uid="{00000000-0005-0000-0000-000027010000}"/>
    <cellStyle name="Good 2" xfId="231" hidden="1" xr:uid="{00000000-0005-0000-0000-000028010000}"/>
    <cellStyle name="Good 2" xfId="245" hidden="1" xr:uid="{00000000-0005-0000-0000-000029010000}"/>
    <cellStyle name="Good 2" xfId="257" hidden="1" xr:uid="{00000000-0005-0000-0000-00002A010000}"/>
    <cellStyle name="Good 2" xfId="302" hidden="1" xr:uid="{00000000-0005-0000-0000-00002B010000}"/>
    <cellStyle name="Good 2" xfId="316" hidden="1" xr:uid="{00000000-0005-0000-0000-00002C010000}"/>
    <cellStyle name="Good 2" xfId="328" hidden="1" xr:uid="{00000000-0005-0000-0000-00002D010000}"/>
    <cellStyle name="Good 2" xfId="276" hidden="1" xr:uid="{00000000-0005-0000-0000-00002E010000}"/>
    <cellStyle name="Good 2" xfId="339" hidden="1" xr:uid="{00000000-0005-0000-0000-00002F010000}"/>
    <cellStyle name="Good 2" xfId="350" hidden="1" xr:uid="{00000000-0005-0000-0000-000030010000}"/>
    <cellStyle name="Heading 1" xfId="28" xr:uid="{00000000-0005-0000-0000-000031010000}"/>
    <cellStyle name="Heading 2" xfId="29" xr:uid="{00000000-0005-0000-0000-000032010000}"/>
    <cellStyle name="Heading 3" xfId="30" xr:uid="{00000000-0005-0000-0000-000033010000}"/>
    <cellStyle name="Heading 4" xfId="31" xr:uid="{00000000-0005-0000-0000-000034010000}"/>
    <cellStyle name="Hivatkozott cella" xfId="49" builtinId="24" hidden="1"/>
    <cellStyle name="Input" xfId="32" xr:uid="{00000000-0005-0000-0000-000036010000}"/>
    <cellStyle name="Jegyzet" xfId="52" builtinId="10" hidden="1"/>
    <cellStyle name="Jelölőszín 1" xfId="54" builtinId="29" hidden="1"/>
    <cellStyle name="Jelölőszín 2" xfId="55" builtinId="33" hidden="1"/>
    <cellStyle name="Jelölőszín 3" xfId="56" builtinId="37" hidden="1"/>
    <cellStyle name="Jelölőszín 4" xfId="57" builtinId="41" hidden="1"/>
    <cellStyle name="Jelölőszín 5" xfId="58" builtinId="45" hidden="1"/>
    <cellStyle name="Jelölőszín 6" xfId="59" builtinId="49" hidden="1"/>
    <cellStyle name="Kimenet" xfId="47" builtinId="21" hidden="1"/>
    <cellStyle name="Linked Cell" xfId="33" xr:uid="{00000000-0005-0000-0000-00003F010000}"/>
    <cellStyle name="Neutral" xfId="45" hidden="1" xr:uid="{00000000-0005-0000-0000-000040010000}"/>
    <cellStyle name="Neutral 2" xfId="79" hidden="1" xr:uid="{00000000-0005-0000-0000-000041010000}"/>
    <cellStyle name="Neutral 2" xfId="94" hidden="1" xr:uid="{00000000-0005-0000-0000-000042010000}"/>
    <cellStyle name="Neutral 2" xfId="75" hidden="1" xr:uid="{00000000-0005-0000-0000-000043010000}"/>
    <cellStyle name="Neutral 2" xfId="151" hidden="1" xr:uid="{00000000-0005-0000-0000-000044010000}"/>
    <cellStyle name="Neutral 2" xfId="165" hidden="1" xr:uid="{00000000-0005-0000-0000-000045010000}"/>
    <cellStyle name="Neutral 2" xfId="147" hidden="1" xr:uid="{00000000-0005-0000-0000-000046010000}"/>
    <cellStyle name="Neutral 2" xfId="125" hidden="1" xr:uid="{00000000-0005-0000-0000-000047010000}"/>
    <cellStyle name="Neutral 2" xfId="188" hidden="1" xr:uid="{00000000-0005-0000-0000-000048010000}"/>
    <cellStyle name="Neutral 2" xfId="183" hidden="1" xr:uid="{00000000-0005-0000-0000-000049010000}"/>
    <cellStyle name="Neutral 2" xfId="233" hidden="1" xr:uid="{00000000-0005-0000-0000-00004A010000}"/>
    <cellStyle name="Neutral 2" xfId="247" hidden="1" xr:uid="{00000000-0005-0000-0000-00004B010000}"/>
    <cellStyle name="Neutral 2" xfId="229" hidden="1" xr:uid="{00000000-0005-0000-0000-00004C010000}"/>
    <cellStyle name="Neutral 2" xfId="304" hidden="1" xr:uid="{00000000-0005-0000-0000-00004D010000}"/>
    <cellStyle name="Neutral 2" xfId="318" hidden="1" xr:uid="{00000000-0005-0000-0000-00004E010000}"/>
    <cellStyle name="Neutral 2" xfId="300" hidden="1" xr:uid="{00000000-0005-0000-0000-00004F010000}"/>
    <cellStyle name="Neutral 2" xfId="278" hidden="1" xr:uid="{00000000-0005-0000-0000-000050010000}"/>
    <cellStyle name="Neutral 2" xfId="341" hidden="1" xr:uid="{00000000-0005-0000-0000-000051010000}"/>
    <cellStyle name="Neutral 2" xfId="336" hidden="1" xr:uid="{00000000-0005-0000-0000-000052010000}"/>
    <cellStyle name="Normál" xfId="0" builtinId="0"/>
    <cellStyle name="Normál 2" xfId="60" xr:uid="{00000000-0005-0000-0000-000054010000}"/>
    <cellStyle name="Normál 2 2" xfId="89" xr:uid="{00000000-0005-0000-0000-000055010000}"/>
    <cellStyle name="Normál 3" xfId="103" xr:uid="{00000000-0005-0000-0000-000056010000}"/>
    <cellStyle name="Normál 3 2" xfId="90" xr:uid="{00000000-0005-0000-0000-000057010000}"/>
    <cellStyle name="Normál 3 2 2" xfId="161" xr:uid="{00000000-0005-0000-0000-000058010000}"/>
    <cellStyle name="Normál 3 2 2 2" xfId="314" xr:uid="{00000000-0005-0000-0000-000059010000}"/>
    <cellStyle name="Normál 3 2 3" xfId="243" xr:uid="{00000000-0005-0000-0000-00005A010000}"/>
    <cellStyle name="Normál 3 3" xfId="174" xr:uid="{00000000-0005-0000-0000-00005B010000}"/>
    <cellStyle name="Normál 3 3 2" xfId="327" xr:uid="{00000000-0005-0000-0000-00005C010000}"/>
    <cellStyle name="Normál 3 4" xfId="256" xr:uid="{00000000-0005-0000-0000-00005D010000}"/>
    <cellStyle name="Note" xfId="34" xr:uid="{00000000-0005-0000-0000-00005E010000}"/>
    <cellStyle name="Note 2" xfId="73" xr:uid="{00000000-0005-0000-0000-00005F010000}"/>
    <cellStyle name="Output" xfId="35" xr:uid="{00000000-0005-0000-0000-000060010000}"/>
    <cellStyle name="Összesen" xfId="53" builtinId="25" hidden="1"/>
    <cellStyle name="Sheet Title" xfId="36" xr:uid="{00000000-0005-0000-0000-000062010000}"/>
    <cellStyle name="Total" xfId="37" xr:uid="{00000000-0005-0000-0000-000063010000}"/>
    <cellStyle name="Warning Text" xfId="38" xr:uid="{00000000-0005-0000-0000-000064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X76"/>
  <sheetViews>
    <sheetView tabSelected="1" view="pageBreakPreview" zoomScale="60" zoomScaleNormal="90" workbookViewId="0">
      <pane xSplit="3" ySplit="8" topLeftCell="D9" activePane="bottomRight" state="frozen"/>
      <selection pane="topRight" activeCell="D1" sqref="D1"/>
      <selection pane="bottomLeft" activeCell="A13" sqref="A13"/>
      <selection pane="bottomRight"/>
    </sheetView>
  </sheetViews>
  <sheetFormatPr defaultRowHeight="12.75" x14ac:dyDescent="0.2"/>
  <cols>
    <col min="1" max="1" width="5.5703125" style="42" customWidth="1"/>
    <col min="2" max="2" width="14.42578125" style="27" customWidth="1"/>
    <col min="3" max="3" width="60.28515625" style="28" bestFit="1" customWidth="1"/>
    <col min="4" max="4" width="5" style="28" bestFit="1" customWidth="1"/>
    <col min="5" max="5" width="7.85546875" style="376" bestFit="1" customWidth="1"/>
    <col min="6" max="6" width="3.5703125" style="26" customWidth="1"/>
    <col min="7" max="7" width="4.28515625" style="26" bestFit="1" customWidth="1"/>
    <col min="8" max="8" width="2.85546875" style="26" bestFit="1" customWidth="1"/>
    <col min="9" max="9" width="2.42578125" style="26" bestFit="1" customWidth="1"/>
    <col min="10" max="10" width="4.140625" style="26" bestFit="1" customWidth="1"/>
    <col min="11" max="11" width="3.5703125" style="26" customWidth="1"/>
    <col min="12" max="12" width="4.28515625" style="26" bestFit="1" customWidth="1"/>
    <col min="13" max="13" width="2.85546875" style="26" bestFit="1" customWidth="1"/>
    <col min="14" max="14" width="2.42578125" style="26" bestFit="1" customWidth="1"/>
    <col min="15" max="15" width="4.140625" style="26" bestFit="1" customWidth="1"/>
    <col min="16" max="16" width="3.5703125" style="26" customWidth="1"/>
    <col min="17" max="17" width="4.28515625" style="26" bestFit="1" customWidth="1"/>
    <col min="18" max="18" width="3.42578125" style="26" bestFit="1" customWidth="1"/>
    <col min="19" max="19" width="2.42578125" style="26" bestFit="1" customWidth="1"/>
    <col min="20" max="20" width="4.140625" style="26" bestFit="1" customWidth="1"/>
    <col min="21" max="21" width="3.5703125" style="26" customWidth="1"/>
    <col min="22" max="22" width="4.28515625" style="26" bestFit="1" customWidth="1"/>
    <col min="23" max="23" width="3.42578125" style="26" bestFit="1" customWidth="1"/>
    <col min="24" max="24" width="2.42578125" style="26" customWidth="1"/>
    <col min="25" max="25" width="4.140625" style="26" bestFit="1" customWidth="1"/>
    <col min="26" max="26" width="3.5703125" style="26" customWidth="1"/>
    <col min="27" max="27" width="4.28515625" style="26" bestFit="1" customWidth="1"/>
    <col min="28" max="28" width="3" style="26" bestFit="1" customWidth="1"/>
    <col min="29" max="29" width="2.42578125" style="26" bestFit="1" customWidth="1"/>
    <col min="30" max="30" width="4.140625" style="26" bestFit="1" customWidth="1"/>
    <col min="31" max="31" width="3.5703125" style="26" customWidth="1"/>
    <col min="32" max="32" width="4.28515625" style="26" bestFit="1" customWidth="1"/>
    <col min="33" max="33" width="3" style="26" bestFit="1" customWidth="1"/>
    <col min="34" max="34" width="2.42578125" style="26" bestFit="1" customWidth="1"/>
    <col min="35" max="35" width="4.140625" style="26" bestFit="1" customWidth="1"/>
    <col min="36" max="36" width="3.5703125" style="26" customWidth="1"/>
    <col min="37" max="37" width="4.28515625" style="26" bestFit="1" customWidth="1"/>
    <col min="38" max="38" width="3" style="26" bestFit="1" customWidth="1"/>
    <col min="39" max="39" width="2.42578125" style="26" bestFit="1" customWidth="1"/>
    <col min="40" max="40" width="4.140625" style="26" bestFit="1" customWidth="1"/>
    <col min="41" max="41" width="4.5703125" style="50" bestFit="1" customWidth="1"/>
    <col min="42" max="42" width="13.7109375" style="234" customWidth="1"/>
    <col min="43" max="43" width="49.28515625" style="26" bestFit="1" customWidth="1"/>
    <col min="44" max="44" width="4.28515625" style="50" bestFit="1" customWidth="1"/>
    <col min="45" max="45" width="13.140625" style="26" bestFit="1" customWidth="1"/>
    <col min="46" max="46" width="45.85546875" bestFit="1" customWidth="1"/>
    <col min="47" max="47" width="41.7109375" style="27" bestFit="1" customWidth="1"/>
    <col min="48" max="48" width="50.7109375" style="28" bestFit="1" customWidth="1"/>
    <col min="49" max="49" width="9.140625" style="26"/>
    <col min="50" max="50" width="14.28515625" style="26" bestFit="1" customWidth="1"/>
    <col min="51" max="51" width="48" style="26" bestFit="1" customWidth="1"/>
    <col min="52" max="16384" width="9.140625" style="26"/>
  </cols>
  <sheetData>
    <row r="2" spans="1:48" ht="15.75" x14ac:dyDescent="0.2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31"/>
      <c r="AQ2" s="214"/>
      <c r="AR2" s="214"/>
      <c r="AS2" s="214"/>
      <c r="AU2" s="26"/>
      <c r="AV2" s="26"/>
    </row>
    <row r="3" spans="1:48" ht="15.75" x14ac:dyDescent="0.2">
      <c r="A3" s="390" t="s">
        <v>131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26"/>
      <c r="AV3" s="26"/>
    </row>
    <row r="4" spans="1:48" s="21" customFormat="1" x14ac:dyDescent="0.2">
      <c r="A4" s="391" t="s">
        <v>18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</row>
    <row r="5" spans="1:48" s="21" customFormat="1" ht="13.5" thickBot="1" x14ac:dyDescent="0.25">
      <c r="A5" s="42"/>
      <c r="B5" s="30"/>
      <c r="C5" s="31"/>
      <c r="D5" s="31"/>
      <c r="E5" s="60"/>
      <c r="AO5" s="42"/>
      <c r="AP5" s="174"/>
      <c r="AR5" s="42"/>
      <c r="AU5" s="30"/>
      <c r="AV5" s="31"/>
    </row>
    <row r="6" spans="1:48" s="21" customFormat="1" ht="12.75" customHeight="1" x14ac:dyDescent="0.2">
      <c r="A6" s="216"/>
      <c r="B6" s="392" t="s">
        <v>16</v>
      </c>
      <c r="C6" s="394" t="s">
        <v>2</v>
      </c>
      <c r="D6" s="1" t="s">
        <v>0</v>
      </c>
      <c r="E6" s="61" t="s">
        <v>94</v>
      </c>
      <c r="F6" s="398" t="s">
        <v>1</v>
      </c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9"/>
      <c r="AO6" s="380" t="s">
        <v>265</v>
      </c>
      <c r="AP6" s="396"/>
      <c r="AQ6" s="396"/>
      <c r="AR6" s="396"/>
      <c r="AS6" s="396"/>
      <c r="AT6" s="381"/>
      <c r="AU6" s="380" t="s">
        <v>136</v>
      </c>
      <c r="AV6" s="381"/>
    </row>
    <row r="7" spans="1:48" s="21" customFormat="1" ht="13.5" thickBot="1" x14ac:dyDescent="0.25">
      <c r="A7" s="217"/>
      <c r="B7" s="393"/>
      <c r="C7" s="395"/>
      <c r="D7" s="4" t="s">
        <v>3</v>
      </c>
      <c r="E7" s="43"/>
      <c r="F7" s="5"/>
      <c r="G7" s="6"/>
      <c r="H7" s="6" t="s">
        <v>4</v>
      </c>
      <c r="I7" s="6"/>
      <c r="J7" s="7"/>
      <c r="K7" s="6"/>
      <c r="L7" s="6"/>
      <c r="M7" s="6" t="s">
        <v>5</v>
      </c>
      <c r="N7" s="6"/>
      <c r="O7" s="7"/>
      <c r="P7" s="6"/>
      <c r="Q7" s="6"/>
      <c r="R7" s="6" t="s">
        <v>6</v>
      </c>
      <c r="S7" s="6"/>
      <c r="T7" s="7"/>
      <c r="U7" s="6"/>
      <c r="V7" s="6"/>
      <c r="W7" s="8" t="s">
        <v>7</v>
      </c>
      <c r="X7" s="6"/>
      <c r="Y7" s="7"/>
      <c r="Z7" s="6"/>
      <c r="AA7" s="6"/>
      <c r="AB7" s="8" t="s">
        <v>8</v>
      </c>
      <c r="AC7" s="6"/>
      <c r="AD7" s="7"/>
      <c r="AE7" s="5"/>
      <c r="AF7" s="6"/>
      <c r="AG7" s="6" t="s">
        <v>9</v>
      </c>
      <c r="AH7" s="6"/>
      <c r="AI7" s="9"/>
      <c r="AJ7" s="5"/>
      <c r="AK7" s="6"/>
      <c r="AL7" s="6" t="s">
        <v>15</v>
      </c>
      <c r="AM7" s="6"/>
      <c r="AN7" s="9"/>
      <c r="AO7" s="382"/>
      <c r="AP7" s="397"/>
      <c r="AQ7" s="397"/>
      <c r="AR7" s="397"/>
      <c r="AS7" s="397"/>
      <c r="AT7" s="383"/>
      <c r="AU7" s="382"/>
      <c r="AV7" s="383"/>
    </row>
    <row r="8" spans="1:48" s="21" customFormat="1" x14ac:dyDescent="0.2">
      <c r="A8" s="218"/>
      <c r="B8" s="30"/>
      <c r="C8" s="10"/>
      <c r="D8" s="11"/>
      <c r="E8" s="373"/>
      <c r="F8" s="12" t="s">
        <v>10</v>
      </c>
      <c r="G8" s="13" t="s">
        <v>12</v>
      </c>
      <c r="H8" s="13" t="s">
        <v>11</v>
      </c>
      <c r="I8" s="13" t="s">
        <v>13</v>
      </c>
      <c r="J8" s="14" t="s">
        <v>14</v>
      </c>
      <c r="K8" s="12" t="s">
        <v>10</v>
      </c>
      <c r="L8" s="13" t="s">
        <v>12</v>
      </c>
      <c r="M8" s="13" t="s">
        <v>11</v>
      </c>
      <c r="N8" s="13" t="s">
        <v>13</v>
      </c>
      <c r="O8" s="14" t="s">
        <v>14</v>
      </c>
      <c r="P8" s="12" t="s">
        <v>10</v>
      </c>
      <c r="Q8" s="13" t="s">
        <v>12</v>
      </c>
      <c r="R8" s="13" t="s">
        <v>11</v>
      </c>
      <c r="S8" s="13" t="s">
        <v>13</v>
      </c>
      <c r="T8" s="14" t="s">
        <v>14</v>
      </c>
      <c r="U8" s="12" t="s">
        <v>10</v>
      </c>
      <c r="V8" s="13" t="s">
        <v>12</v>
      </c>
      <c r="W8" s="13" t="s">
        <v>11</v>
      </c>
      <c r="X8" s="13" t="s">
        <v>13</v>
      </c>
      <c r="Y8" s="14" t="s">
        <v>14</v>
      </c>
      <c r="Z8" s="12" t="s">
        <v>10</v>
      </c>
      <c r="AA8" s="13" t="s">
        <v>12</v>
      </c>
      <c r="AB8" s="13" t="s">
        <v>11</v>
      </c>
      <c r="AC8" s="13" t="s">
        <v>13</v>
      </c>
      <c r="AD8" s="14" t="s">
        <v>14</v>
      </c>
      <c r="AE8" s="12" t="s">
        <v>10</v>
      </c>
      <c r="AF8" s="13" t="s">
        <v>12</v>
      </c>
      <c r="AG8" s="13" t="s">
        <v>11</v>
      </c>
      <c r="AH8" s="13" t="s">
        <v>13</v>
      </c>
      <c r="AI8" s="14" t="s">
        <v>14</v>
      </c>
      <c r="AJ8" s="15" t="s">
        <v>10</v>
      </c>
      <c r="AK8" s="42" t="s">
        <v>12</v>
      </c>
      <c r="AL8" s="42" t="s">
        <v>11</v>
      </c>
      <c r="AM8" s="42" t="s">
        <v>13</v>
      </c>
      <c r="AN8" s="16" t="s">
        <v>14</v>
      </c>
      <c r="AO8" s="228"/>
      <c r="AP8" s="233"/>
      <c r="AQ8" s="229"/>
      <c r="AR8" s="309"/>
      <c r="AS8" s="310"/>
      <c r="AT8" s="311"/>
      <c r="AU8" s="30"/>
      <c r="AV8" s="10"/>
    </row>
    <row r="9" spans="1:48" s="140" customFormat="1" ht="15" customHeight="1" x14ac:dyDescent="0.2">
      <c r="A9" s="44"/>
      <c r="B9" s="212" t="s">
        <v>19</v>
      </c>
      <c r="C9" s="213"/>
      <c r="D9" s="86">
        <f>SUM(D10:D17)</f>
        <v>35</v>
      </c>
      <c r="E9" s="87">
        <f>SUM(E10:E17)</f>
        <v>42</v>
      </c>
      <c r="F9" s="118">
        <f>SUM(F10:F17)</f>
        <v>10</v>
      </c>
      <c r="G9" s="119">
        <f>SUM(G10:G17)</f>
        <v>6</v>
      </c>
      <c r="H9" s="119">
        <f>SUM(H10:H17)</f>
        <v>1</v>
      </c>
      <c r="I9" s="119"/>
      <c r="J9" s="117">
        <f>SUM(J10:J17)</f>
        <v>21</v>
      </c>
      <c r="K9" s="118">
        <f>SUM(K10:K17)</f>
        <v>8</v>
      </c>
      <c r="L9" s="119">
        <f>SUM(L10:L17)</f>
        <v>6</v>
      </c>
      <c r="M9" s="119">
        <f>SUM(M10:M17)</f>
        <v>0</v>
      </c>
      <c r="N9" s="119"/>
      <c r="O9" s="117">
        <f>SUM(O10:O17)</f>
        <v>16</v>
      </c>
      <c r="P9" s="118">
        <f>SUM(P10:P17)</f>
        <v>0</v>
      </c>
      <c r="Q9" s="119">
        <f>SUM(Q10:Q17)</f>
        <v>0</v>
      </c>
      <c r="R9" s="119">
        <f>SUM(R10:R17)</f>
        <v>0</v>
      </c>
      <c r="S9" s="119"/>
      <c r="T9" s="117">
        <f>SUM(T10:T17)</f>
        <v>0</v>
      </c>
      <c r="U9" s="118">
        <f>SUM(U10:U17)</f>
        <v>2</v>
      </c>
      <c r="V9" s="119">
        <f>SUM(V10:V17)</f>
        <v>2</v>
      </c>
      <c r="W9" s="119">
        <f>SUM(W10:W17)</f>
        <v>0</v>
      </c>
      <c r="X9" s="119"/>
      <c r="Y9" s="117">
        <f>SUM(Y10:Y17)</f>
        <v>5</v>
      </c>
      <c r="Z9" s="118">
        <f>SUM(Z10:Z17)</f>
        <v>0</v>
      </c>
      <c r="AA9" s="119">
        <f>SUM(AA10:AA17)</f>
        <v>0</v>
      </c>
      <c r="AB9" s="119">
        <f>SUM(AB10:AB17)</f>
        <v>0</v>
      </c>
      <c r="AC9" s="119"/>
      <c r="AD9" s="117">
        <f>SUM(AD10:AD17)</f>
        <v>0</v>
      </c>
      <c r="AE9" s="118">
        <f>SUM(AE10:AE17)</f>
        <v>0</v>
      </c>
      <c r="AF9" s="119">
        <f>SUM(AF10:AF17)</f>
        <v>0</v>
      </c>
      <c r="AG9" s="119">
        <f>SUM(AG10:AG17)</f>
        <v>0</v>
      </c>
      <c r="AH9" s="119"/>
      <c r="AI9" s="117">
        <f>SUM(AI10:AI17)</f>
        <v>0</v>
      </c>
      <c r="AJ9" s="118">
        <f>SUM(AJ10:AJ17)</f>
        <v>0</v>
      </c>
      <c r="AK9" s="119">
        <f>SUM(AK10:AK17)</f>
        <v>0</v>
      </c>
      <c r="AL9" s="119">
        <f>SUM(AL10:AL17)</f>
        <v>0</v>
      </c>
      <c r="AM9" s="119"/>
      <c r="AN9" s="117">
        <f>SUM(AN10:AN17)</f>
        <v>0</v>
      </c>
      <c r="AO9" s="49"/>
      <c r="AP9" s="364" t="s">
        <v>16</v>
      </c>
      <c r="AQ9" s="365" t="s">
        <v>262</v>
      </c>
      <c r="AR9" s="49"/>
      <c r="AS9" s="363" t="s">
        <v>16</v>
      </c>
      <c r="AT9" s="366" t="s">
        <v>262</v>
      </c>
      <c r="AU9" s="184"/>
      <c r="AV9" s="185"/>
    </row>
    <row r="10" spans="1:48" s="21" customFormat="1" ht="15" customHeight="1" x14ac:dyDescent="0.2">
      <c r="A10" s="47" t="s">
        <v>4</v>
      </c>
      <c r="B10" s="195" t="s">
        <v>222</v>
      </c>
      <c r="C10" s="147" t="s">
        <v>134</v>
      </c>
      <c r="D10" s="88">
        <f>SUM(F10:H10)+SUM(K10:M10)+SUM(P10:R10)+SUM(U10:W10)+SUM(Z10:AB10)+SUM(AE10:AG10)+SUM(AJ10:AL10)</f>
        <v>6</v>
      </c>
      <c r="E10" s="91">
        <f>J10+O10+T10+Y10+AD10+AI10+AN10</f>
        <v>6</v>
      </c>
      <c r="F10" s="53">
        <v>3</v>
      </c>
      <c r="G10" s="41">
        <v>3</v>
      </c>
      <c r="H10" s="55">
        <v>0</v>
      </c>
      <c r="I10" s="449" t="s">
        <v>64</v>
      </c>
      <c r="J10" s="54">
        <v>6</v>
      </c>
      <c r="K10" s="53"/>
      <c r="L10" s="41"/>
      <c r="M10" s="55"/>
      <c r="N10" s="56"/>
      <c r="O10" s="54"/>
      <c r="P10" s="55"/>
      <c r="Q10" s="41"/>
      <c r="R10" s="55"/>
      <c r="S10" s="56"/>
      <c r="T10" s="54"/>
      <c r="U10" s="53"/>
      <c r="V10" s="41"/>
      <c r="W10" s="55"/>
      <c r="X10" s="56"/>
      <c r="Y10" s="54"/>
      <c r="Z10" s="53"/>
      <c r="AA10" s="41"/>
      <c r="AB10" s="55"/>
      <c r="AC10" s="56"/>
      <c r="AD10" s="54"/>
      <c r="AE10" s="57"/>
      <c r="AF10" s="41"/>
      <c r="AG10" s="55"/>
      <c r="AH10" s="56"/>
      <c r="AI10" s="54"/>
      <c r="AJ10" s="53"/>
      <c r="AK10" s="41"/>
      <c r="AL10" s="55"/>
      <c r="AM10" s="56"/>
      <c r="AN10" s="54"/>
      <c r="AO10" s="285"/>
      <c r="AP10" s="291"/>
      <c r="AQ10" s="256"/>
      <c r="AR10" s="312"/>
      <c r="AS10" s="295"/>
      <c r="AT10" s="261"/>
      <c r="AU10" s="175" t="s">
        <v>137</v>
      </c>
      <c r="AV10" s="147" t="s">
        <v>138</v>
      </c>
    </row>
    <row r="11" spans="1:48" s="21" customFormat="1" ht="15" customHeight="1" x14ac:dyDescent="0.2">
      <c r="A11" s="125" t="s">
        <v>5</v>
      </c>
      <c r="B11" s="176" t="s">
        <v>223</v>
      </c>
      <c r="C11" s="148" t="s">
        <v>92</v>
      </c>
      <c r="D11" s="76">
        <f t="shared" ref="D11:D17" si="0">SUM(F11:H11)+SUM(K11:M11)+SUM(P11:R11)+SUM(U11:W11)+SUM(Z11:AB11)+SUM(AE11:AG11)+SUM(AJ11:AL11)</f>
        <v>6</v>
      </c>
      <c r="E11" s="89">
        <f t="shared" ref="E11:E17" si="1">J11+O11+T11+Y11+AD11+AI11+AN11</f>
        <v>6</v>
      </c>
      <c r="F11" s="124"/>
      <c r="G11" s="122"/>
      <c r="H11" s="17"/>
      <c r="I11" s="20"/>
      <c r="J11" s="123"/>
      <c r="K11" s="124">
        <v>3</v>
      </c>
      <c r="L11" s="122">
        <v>3</v>
      </c>
      <c r="M11" s="17">
        <v>0</v>
      </c>
      <c r="N11" s="20" t="s">
        <v>64</v>
      </c>
      <c r="O11" s="123">
        <v>6</v>
      </c>
      <c r="P11" s="17"/>
      <c r="Q11" s="122"/>
      <c r="R11" s="17"/>
      <c r="S11" s="20"/>
      <c r="T11" s="123"/>
      <c r="U11" s="124"/>
      <c r="V11" s="122"/>
      <c r="W11" s="17"/>
      <c r="X11" s="20"/>
      <c r="Y11" s="123"/>
      <c r="Z11" s="124"/>
      <c r="AA11" s="122"/>
      <c r="AB11" s="17"/>
      <c r="AC11" s="20"/>
      <c r="AD11" s="123"/>
      <c r="AE11" s="124"/>
      <c r="AF11" s="121"/>
      <c r="AG11" s="17"/>
      <c r="AH11" s="20"/>
      <c r="AI11" s="123"/>
      <c r="AJ11" s="124"/>
      <c r="AK11" s="122"/>
      <c r="AL11" s="17"/>
      <c r="AM11" s="20"/>
      <c r="AN11" s="123"/>
      <c r="AO11" s="286" t="str">
        <f>A10</f>
        <v>1.</v>
      </c>
      <c r="AP11" s="292" t="str">
        <f>B10</f>
        <v>AMXMA1KBNE</v>
      </c>
      <c r="AQ11" s="448" t="s">
        <v>268</v>
      </c>
      <c r="AR11" s="240"/>
      <c r="AS11" s="296"/>
      <c r="AT11" s="255"/>
      <c r="AU11" s="176" t="s">
        <v>139</v>
      </c>
      <c r="AV11" s="148" t="s">
        <v>92</v>
      </c>
    </row>
    <row r="12" spans="1:48" s="21" customFormat="1" ht="15" customHeight="1" x14ac:dyDescent="0.2">
      <c r="A12" s="125" t="s">
        <v>6</v>
      </c>
      <c r="B12" s="176" t="s">
        <v>224</v>
      </c>
      <c r="C12" s="148" t="s">
        <v>65</v>
      </c>
      <c r="D12" s="76">
        <f t="shared" si="0"/>
        <v>5</v>
      </c>
      <c r="E12" s="89">
        <f t="shared" si="1"/>
        <v>6</v>
      </c>
      <c r="F12" s="124">
        <v>3</v>
      </c>
      <c r="G12" s="122">
        <v>2</v>
      </c>
      <c r="H12" s="17">
        <v>0</v>
      </c>
      <c r="I12" s="20" t="s">
        <v>64</v>
      </c>
      <c r="J12" s="123">
        <v>6</v>
      </c>
      <c r="K12" s="124"/>
      <c r="L12" s="122"/>
      <c r="M12" s="17"/>
      <c r="N12" s="20"/>
      <c r="O12" s="123"/>
      <c r="P12" s="17"/>
      <c r="Q12" s="122"/>
      <c r="R12" s="17"/>
      <c r="S12" s="20"/>
      <c r="T12" s="123"/>
      <c r="U12" s="124"/>
      <c r="V12" s="122"/>
      <c r="W12" s="17"/>
      <c r="X12" s="20"/>
      <c r="Y12" s="123"/>
      <c r="Z12" s="124"/>
      <c r="AA12" s="122"/>
      <c r="AB12" s="17"/>
      <c r="AC12" s="20"/>
      <c r="AD12" s="123"/>
      <c r="AE12" s="124"/>
      <c r="AF12" s="121"/>
      <c r="AG12" s="17"/>
      <c r="AH12" s="20"/>
      <c r="AI12" s="123"/>
      <c r="AJ12" s="124"/>
      <c r="AK12" s="122"/>
      <c r="AL12" s="17"/>
      <c r="AM12" s="20"/>
      <c r="AN12" s="123"/>
      <c r="AO12" s="287"/>
      <c r="AP12" s="293"/>
      <c r="AQ12" s="230"/>
      <c r="AR12" s="240"/>
      <c r="AS12" s="297"/>
      <c r="AT12" s="225"/>
      <c r="AU12" s="176" t="s">
        <v>140</v>
      </c>
      <c r="AV12" s="148" t="s">
        <v>141</v>
      </c>
    </row>
    <row r="13" spans="1:48" s="21" customFormat="1" ht="15" customHeight="1" x14ac:dyDescent="0.2">
      <c r="A13" s="125" t="s">
        <v>7</v>
      </c>
      <c r="B13" s="176" t="s">
        <v>225</v>
      </c>
      <c r="C13" s="148" t="s">
        <v>66</v>
      </c>
      <c r="D13" s="76">
        <f t="shared" si="0"/>
        <v>5</v>
      </c>
      <c r="E13" s="89">
        <f t="shared" si="1"/>
        <v>5</v>
      </c>
      <c r="F13" s="124"/>
      <c r="G13" s="122"/>
      <c r="H13" s="17"/>
      <c r="I13" s="20"/>
      <c r="J13" s="123"/>
      <c r="K13" s="124">
        <v>3</v>
      </c>
      <c r="L13" s="122">
        <v>2</v>
      </c>
      <c r="M13" s="17">
        <v>0</v>
      </c>
      <c r="N13" s="20" t="s">
        <v>64</v>
      </c>
      <c r="O13" s="123">
        <v>5</v>
      </c>
      <c r="P13" s="17"/>
      <c r="Q13" s="122"/>
      <c r="R13" s="17"/>
      <c r="S13" s="20"/>
      <c r="T13" s="123"/>
      <c r="U13" s="124"/>
      <c r="V13" s="122"/>
      <c r="W13" s="17"/>
      <c r="X13" s="20"/>
      <c r="Y13" s="123"/>
      <c r="Z13" s="124"/>
      <c r="AA13" s="122"/>
      <c r="AB13" s="17"/>
      <c r="AC13" s="20"/>
      <c r="AD13" s="123"/>
      <c r="AE13" s="124"/>
      <c r="AF13" s="121"/>
      <c r="AG13" s="17"/>
      <c r="AH13" s="20"/>
      <c r="AI13" s="123"/>
      <c r="AJ13" s="124"/>
      <c r="AK13" s="122"/>
      <c r="AL13" s="17"/>
      <c r="AM13" s="20"/>
      <c r="AN13" s="123"/>
      <c r="AO13" s="286" t="str">
        <f t="shared" ref="AO13:AQ14" si="2">A12</f>
        <v>3.</v>
      </c>
      <c r="AP13" s="292" t="str">
        <f t="shared" si="2"/>
        <v>AMXDL1IBNE</v>
      </c>
      <c r="AQ13" s="116" t="str">
        <f t="shared" si="2"/>
        <v>Diszkrét matematika és lineáris algebra I.</v>
      </c>
      <c r="AR13" s="240"/>
      <c r="AS13" s="297"/>
      <c r="AT13" s="225"/>
      <c r="AU13" s="176" t="s">
        <v>142</v>
      </c>
      <c r="AV13" s="148" t="s">
        <v>143</v>
      </c>
    </row>
    <row r="14" spans="1:48" s="21" customFormat="1" ht="15" customHeight="1" x14ac:dyDescent="0.2">
      <c r="A14" s="125" t="s">
        <v>8</v>
      </c>
      <c r="B14" s="176" t="s">
        <v>226</v>
      </c>
      <c r="C14" s="148" t="s">
        <v>93</v>
      </c>
      <c r="D14" s="76">
        <f t="shared" si="0"/>
        <v>4</v>
      </c>
      <c r="E14" s="89">
        <f t="shared" si="1"/>
        <v>5</v>
      </c>
      <c r="F14" s="124"/>
      <c r="G14" s="122"/>
      <c r="H14" s="17"/>
      <c r="I14" s="20"/>
      <c r="J14" s="123"/>
      <c r="K14" s="124"/>
      <c r="L14" s="122"/>
      <c r="M14" s="121"/>
      <c r="N14" s="122"/>
      <c r="O14" s="123"/>
      <c r="P14" s="17"/>
      <c r="Q14" s="122"/>
      <c r="R14" s="121"/>
      <c r="S14" s="122"/>
      <c r="T14" s="18"/>
      <c r="U14" s="124">
        <v>2</v>
      </c>
      <c r="V14" s="122">
        <v>2</v>
      </c>
      <c r="W14" s="17">
        <v>0</v>
      </c>
      <c r="X14" s="20" t="s">
        <v>64</v>
      </c>
      <c r="Y14" s="123">
        <v>5</v>
      </c>
      <c r="Z14" s="124"/>
      <c r="AA14" s="122"/>
      <c r="AB14" s="17"/>
      <c r="AC14" s="20"/>
      <c r="AD14" s="33"/>
      <c r="AE14" s="124"/>
      <c r="AF14" s="121"/>
      <c r="AG14" s="17"/>
      <c r="AH14" s="20"/>
      <c r="AI14" s="123"/>
      <c r="AJ14" s="124"/>
      <c r="AK14" s="122"/>
      <c r="AL14" s="17"/>
      <c r="AM14" s="20"/>
      <c r="AN14" s="123"/>
      <c r="AO14" s="286" t="str">
        <f t="shared" si="2"/>
        <v>4.</v>
      </c>
      <c r="AP14" s="292" t="str">
        <f t="shared" si="2"/>
        <v>AMXDL2IBNE</v>
      </c>
      <c r="AQ14" s="116" t="str">
        <f t="shared" si="2"/>
        <v>Diszkrét matematika és lineáris algebra II.</v>
      </c>
      <c r="AR14" s="240" t="str">
        <f>A11</f>
        <v>2.</v>
      </c>
      <c r="AS14" s="297" t="str">
        <f>B11</f>
        <v>AMXAN2IBNE</v>
      </c>
      <c r="AT14" s="225" t="str">
        <f>C11</f>
        <v>Analízis II.</v>
      </c>
      <c r="AU14" s="176" t="s">
        <v>144</v>
      </c>
      <c r="AV14" s="148" t="s">
        <v>145</v>
      </c>
    </row>
    <row r="15" spans="1:48" s="21" customFormat="1" ht="15" customHeight="1" x14ac:dyDescent="0.2">
      <c r="A15" s="125" t="s">
        <v>9</v>
      </c>
      <c r="B15" s="176" t="s">
        <v>227</v>
      </c>
      <c r="C15" s="148" t="s">
        <v>211</v>
      </c>
      <c r="D15" s="76">
        <f t="shared" si="0"/>
        <v>3</v>
      </c>
      <c r="E15" s="89">
        <f t="shared" si="1"/>
        <v>4</v>
      </c>
      <c r="F15" s="124">
        <v>2</v>
      </c>
      <c r="G15" s="122">
        <v>0</v>
      </c>
      <c r="H15" s="17">
        <v>1</v>
      </c>
      <c r="I15" s="20" t="s">
        <v>52</v>
      </c>
      <c r="J15" s="123">
        <v>4</v>
      </c>
      <c r="K15" s="124"/>
      <c r="L15" s="122"/>
      <c r="M15" s="121"/>
      <c r="N15" s="122"/>
      <c r="O15" s="18"/>
      <c r="P15" s="17"/>
      <c r="Q15" s="122"/>
      <c r="R15" s="17"/>
      <c r="S15" s="20"/>
      <c r="T15" s="123"/>
      <c r="U15" s="124"/>
      <c r="V15" s="122"/>
      <c r="W15" s="17"/>
      <c r="X15" s="20"/>
      <c r="Y15" s="123"/>
      <c r="Z15" s="124"/>
      <c r="AA15" s="122"/>
      <c r="AB15" s="17"/>
      <c r="AC15" s="20"/>
      <c r="AD15" s="33"/>
      <c r="AE15" s="124"/>
      <c r="AF15" s="121"/>
      <c r="AG15" s="17"/>
      <c r="AH15" s="20"/>
      <c r="AI15" s="123"/>
      <c r="AJ15" s="124"/>
      <c r="AK15" s="122"/>
      <c r="AL15" s="17"/>
      <c r="AM15" s="20"/>
      <c r="AN15" s="123"/>
      <c r="AO15" s="287"/>
      <c r="AP15" s="293"/>
      <c r="AQ15" s="230"/>
      <c r="AR15" s="240"/>
      <c r="AS15" s="297"/>
      <c r="AT15" s="225"/>
      <c r="AU15" s="176" t="s">
        <v>146</v>
      </c>
      <c r="AV15" s="148" t="s">
        <v>147</v>
      </c>
    </row>
    <row r="16" spans="1:48" s="21" customFormat="1" ht="15" customHeight="1" x14ac:dyDescent="0.2">
      <c r="A16" s="125" t="s">
        <v>15</v>
      </c>
      <c r="B16" s="176" t="s">
        <v>228</v>
      </c>
      <c r="C16" s="148" t="s">
        <v>67</v>
      </c>
      <c r="D16" s="76">
        <f t="shared" si="0"/>
        <v>3</v>
      </c>
      <c r="E16" s="89">
        <f t="shared" si="1"/>
        <v>5</v>
      </c>
      <c r="F16" s="124"/>
      <c r="G16" s="122"/>
      <c r="H16" s="17"/>
      <c r="I16" s="20"/>
      <c r="J16" s="123"/>
      <c r="K16" s="124">
        <v>2</v>
      </c>
      <c r="L16" s="122">
        <v>1</v>
      </c>
      <c r="M16" s="17">
        <v>0</v>
      </c>
      <c r="N16" s="20" t="s">
        <v>64</v>
      </c>
      <c r="O16" s="123">
        <v>5</v>
      </c>
      <c r="P16" s="17"/>
      <c r="Q16" s="122"/>
      <c r="R16" s="17"/>
      <c r="S16" s="20"/>
      <c r="T16" s="123"/>
      <c r="U16" s="124"/>
      <c r="V16" s="122"/>
      <c r="W16" s="17"/>
      <c r="X16" s="20"/>
      <c r="Y16" s="123"/>
      <c r="Z16" s="124"/>
      <c r="AA16" s="122"/>
      <c r="AB16" s="17"/>
      <c r="AC16" s="20"/>
      <c r="AD16" s="123"/>
      <c r="AE16" s="124"/>
      <c r="AF16" s="121"/>
      <c r="AG16" s="17"/>
      <c r="AH16" s="20"/>
      <c r="AI16" s="123"/>
      <c r="AJ16" s="124"/>
      <c r="AK16" s="122"/>
      <c r="AL16" s="17"/>
      <c r="AM16" s="20"/>
      <c r="AN16" s="123"/>
      <c r="AO16" s="286" t="str">
        <f>A10</f>
        <v>1.</v>
      </c>
      <c r="AP16" s="292" t="str">
        <f>B10</f>
        <v>AMXMA1KBNE</v>
      </c>
      <c r="AQ16" s="257" t="str">
        <f>C10</f>
        <v>Matematika I. - Analízis I.</v>
      </c>
      <c r="AR16" s="240"/>
      <c r="AS16" s="298"/>
      <c r="AT16" s="262"/>
      <c r="AU16" s="176" t="s">
        <v>148</v>
      </c>
      <c r="AV16" s="148" t="s">
        <v>67</v>
      </c>
    </row>
    <row r="17" spans="1:51" s="21" customFormat="1" ht="15" customHeight="1" x14ac:dyDescent="0.2">
      <c r="A17" s="125" t="s">
        <v>22</v>
      </c>
      <c r="B17" s="177" t="s">
        <v>229</v>
      </c>
      <c r="C17" s="149" t="s">
        <v>114</v>
      </c>
      <c r="D17" s="76">
        <f t="shared" si="0"/>
        <v>3</v>
      </c>
      <c r="E17" s="167">
        <f t="shared" si="1"/>
        <v>5</v>
      </c>
      <c r="F17" s="124">
        <v>2</v>
      </c>
      <c r="G17" s="122">
        <v>1</v>
      </c>
      <c r="H17" s="17">
        <v>0</v>
      </c>
      <c r="I17" s="20" t="s">
        <v>64</v>
      </c>
      <c r="J17" s="123">
        <v>5</v>
      </c>
      <c r="K17" s="124"/>
      <c r="L17" s="122"/>
      <c r="M17" s="17"/>
      <c r="N17" s="20"/>
      <c r="O17" s="123"/>
      <c r="P17" s="17"/>
      <c r="Q17" s="122"/>
      <c r="R17" s="17"/>
      <c r="S17" s="20"/>
      <c r="T17" s="123"/>
      <c r="U17" s="124"/>
      <c r="V17" s="122"/>
      <c r="W17" s="17"/>
      <c r="X17" s="20"/>
      <c r="Y17" s="123"/>
      <c r="Z17" s="124"/>
      <c r="AA17" s="122"/>
      <c r="AB17" s="17"/>
      <c r="AC17" s="20"/>
      <c r="AD17" s="123"/>
      <c r="AE17" s="124"/>
      <c r="AF17" s="121"/>
      <c r="AG17" s="17"/>
      <c r="AH17" s="20"/>
      <c r="AI17" s="123"/>
      <c r="AJ17" s="124"/>
      <c r="AK17" s="122"/>
      <c r="AL17" s="17"/>
      <c r="AM17" s="20"/>
      <c r="AN17" s="123"/>
      <c r="AO17" s="240"/>
      <c r="AP17" s="293"/>
      <c r="AQ17" s="258"/>
      <c r="AR17" s="240"/>
      <c r="AS17" s="298"/>
      <c r="AT17" s="262"/>
      <c r="AU17" s="302" t="s">
        <v>149</v>
      </c>
      <c r="AV17" s="149" t="s">
        <v>150</v>
      </c>
    </row>
    <row r="18" spans="1:51" s="21" customFormat="1" ht="15" customHeight="1" x14ac:dyDescent="0.2">
      <c r="A18" s="44"/>
      <c r="B18" s="212" t="s">
        <v>20</v>
      </c>
      <c r="C18" s="213"/>
      <c r="D18" s="51">
        <f>SUM(D19:D25)</f>
        <v>14</v>
      </c>
      <c r="E18" s="90">
        <f>SUM(E19:E25)</f>
        <v>18</v>
      </c>
      <c r="F18" s="118">
        <f>SUM(F19:F25)</f>
        <v>2</v>
      </c>
      <c r="G18" s="119">
        <f>SUM(G19:G25)</f>
        <v>0</v>
      </c>
      <c r="H18" s="119">
        <f>SUM(H19:H25)</f>
        <v>0</v>
      </c>
      <c r="I18" s="119"/>
      <c r="J18" s="117">
        <f>SUM(J19:J25)</f>
        <v>2</v>
      </c>
      <c r="K18" s="118">
        <f>SUM(K19:K25)</f>
        <v>1</v>
      </c>
      <c r="L18" s="119">
        <f>SUM(L19:L25)</f>
        <v>1</v>
      </c>
      <c r="M18" s="119">
        <f>SUM(M19:M25)</f>
        <v>0</v>
      </c>
      <c r="N18" s="119"/>
      <c r="O18" s="117">
        <f>SUM(O19:O25)</f>
        <v>2</v>
      </c>
      <c r="P18" s="118">
        <f>SUM(P19:P25)</f>
        <v>2</v>
      </c>
      <c r="Q18" s="119">
        <f>SUM(Q19:Q25)</f>
        <v>0</v>
      </c>
      <c r="R18" s="119">
        <f>SUM(R19:R25)</f>
        <v>0</v>
      </c>
      <c r="S18" s="119"/>
      <c r="T18" s="117">
        <f>SUM(T19:T25)</f>
        <v>2</v>
      </c>
      <c r="U18" s="118">
        <f>SUM(U19:U25)</f>
        <v>3</v>
      </c>
      <c r="V18" s="119">
        <f>SUM(V19:V25)</f>
        <v>1</v>
      </c>
      <c r="W18" s="119">
        <f>SUM(W19:W25)</f>
        <v>0</v>
      </c>
      <c r="X18" s="119"/>
      <c r="Y18" s="117">
        <f>SUM(Y19:Y25)</f>
        <v>6</v>
      </c>
      <c r="Z18" s="118">
        <f>SUM(Z19:Z25)</f>
        <v>1</v>
      </c>
      <c r="AA18" s="119">
        <f>SUM(AA19:AA25)</f>
        <v>1</v>
      </c>
      <c r="AB18" s="119">
        <f>SUM(AB19:AB25)</f>
        <v>0</v>
      </c>
      <c r="AC18" s="119"/>
      <c r="AD18" s="117">
        <f>SUM(AD19:AD25)</f>
        <v>3</v>
      </c>
      <c r="AE18" s="118">
        <f>SUM(AE19:AE25)</f>
        <v>2</v>
      </c>
      <c r="AF18" s="119">
        <f>SUM(AF19:AF25)</f>
        <v>0</v>
      </c>
      <c r="AG18" s="119">
        <f>SUM(AG19:AG25)</f>
        <v>0</v>
      </c>
      <c r="AH18" s="119"/>
      <c r="AI18" s="117">
        <f>SUM(AI19:AI25)</f>
        <v>3</v>
      </c>
      <c r="AJ18" s="118">
        <f>SUM(AJ19:AJ25)</f>
        <v>0</v>
      </c>
      <c r="AK18" s="119">
        <f>SUM(AK19:AK25)</f>
        <v>0</v>
      </c>
      <c r="AL18" s="119">
        <f>SUM(AL19:AL25)</f>
        <v>0</v>
      </c>
      <c r="AM18" s="119"/>
      <c r="AN18" s="117">
        <f>SUM(AN19:AN25)</f>
        <v>0</v>
      </c>
      <c r="AO18" s="288"/>
      <c r="AP18" s="318"/>
      <c r="AQ18" s="227"/>
      <c r="AR18" s="288"/>
      <c r="AS18" s="318"/>
      <c r="AT18" s="313"/>
      <c r="AU18" s="186"/>
      <c r="AV18" s="187"/>
    </row>
    <row r="19" spans="1:51" s="21" customFormat="1" ht="15" customHeight="1" x14ac:dyDescent="0.2">
      <c r="A19" s="47" t="s">
        <v>23</v>
      </c>
      <c r="B19" s="196" t="s">
        <v>230</v>
      </c>
      <c r="C19" s="58" t="s">
        <v>60</v>
      </c>
      <c r="D19" s="88">
        <f t="shared" ref="D19:D25" si="3">SUM(F19:H19)+SUM(K19:M19)+SUM(P19:R19)+SUM(U19:W19)+SUM(Z19:AB19)+SUM(AE19:AG19)+SUM(AJ19:AL19)</f>
        <v>2</v>
      </c>
      <c r="E19" s="168">
        <f t="shared" ref="E19:E25" si="4">J19+O19+T19+Y19+AD19+AI19+AN19</f>
        <v>2</v>
      </c>
      <c r="F19" s="53">
        <v>2</v>
      </c>
      <c r="G19" s="41">
        <v>0</v>
      </c>
      <c r="H19" s="41">
        <v>0</v>
      </c>
      <c r="I19" s="41" t="s">
        <v>52</v>
      </c>
      <c r="J19" s="54">
        <v>2</v>
      </c>
      <c r="K19" s="53"/>
      <c r="L19" s="41"/>
      <c r="M19" s="41"/>
      <c r="N19" s="41"/>
      <c r="O19" s="54"/>
      <c r="P19" s="53"/>
      <c r="Q19" s="41"/>
      <c r="R19" s="41"/>
      <c r="S19" s="41"/>
      <c r="T19" s="54"/>
      <c r="U19" s="53"/>
      <c r="V19" s="41"/>
      <c r="W19" s="41"/>
      <c r="X19" s="41"/>
      <c r="Y19" s="54"/>
      <c r="Z19" s="53"/>
      <c r="AA19" s="41"/>
      <c r="AB19" s="41"/>
      <c r="AC19" s="41"/>
      <c r="AD19" s="54"/>
      <c r="AE19" s="53"/>
      <c r="AF19" s="41"/>
      <c r="AG19" s="41"/>
      <c r="AH19" s="41"/>
      <c r="AI19" s="54"/>
      <c r="AJ19" s="53"/>
      <c r="AK19" s="41"/>
      <c r="AL19" s="41"/>
      <c r="AM19" s="41"/>
      <c r="AN19" s="54"/>
      <c r="AO19" s="99"/>
      <c r="AP19" s="291"/>
      <c r="AQ19" s="259"/>
      <c r="AR19" s="312"/>
      <c r="AS19" s="299"/>
      <c r="AT19" s="263"/>
      <c r="AU19" s="384" t="s">
        <v>151</v>
      </c>
      <c r="AV19" s="386" t="s">
        <v>152</v>
      </c>
    </row>
    <row r="20" spans="1:51" s="21" customFormat="1" ht="15" customHeight="1" x14ac:dyDescent="0.2">
      <c r="A20" s="125" t="s">
        <v>24</v>
      </c>
      <c r="B20" s="197" t="s">
        <v>231</v>
      </c>
      <c r="C20" s="116" t="s">
        <v>61</v>
      </c>
      <c r="D20" s="76">
        <f t="shared" si="3"/>
        <v>2</v>
      </c>
      <c r="E20" s="89">
        <f t="shared" si="4"/>
        <v>2</v>
      </c>
      <c r="F20" s="124"/>
      <c r="G20" s="122"/>
      <c r="H20" s="122"/>
      <c r="I20" s="122"/>
      <c r="J20" s="123"/>
      <c r="K20" s="124">
        <v>1</v>
      </c>
      <c r="L20" s="122">
        <v>1</v>
      </c>
      <c r="M20" s="122">
        <v>0</v>
      </c>
      <c r="N20" s="122" t="s">
        <v>52</v>
      </c>
      <c r="O20" s="123">
        <v>2</v>
      </c>
      <c r="P20" s="124"/>
      <c r="Q20" s="122"/>
      <c r="R20" s="122"/>
      <c r="S20" s="122"/>
      <c r="T20" s="123"/>
      <c r="U20" s="124"/>
      <c r="V20" s="122"/>
      <c r="W20" s="122"/>
      <c r="X20" s="122"/>
      <c r="Y20" s="123"/>
      <c r="Z20" s="124"/>
      <c r="AA20" s="122"/>
      <c r="AB20" s="122"/>
      <c r="AC20" s="122"/>
      <c r="AD20" s="123"/>
      <c r="AE20" s="124"/>
      <c r="AF20" s="122"/>
      <c r="AG20" s="122"/>
      <c r="AH20" s="122"/>
      <c r="AI20" s="123"/>
      <c r="AJ20" s="124"/>
      <c r="AK20" s="122"/>
      <c r="AL20" s="122"/>
      <c r="AM20" s="122"/>
      <c r="AN20" s="123"/>
      <c r="AO20" s="286"/>
      <c r="AP20" s="292"/>
      <c r="AQ20" s="257"/>
      <c r="AR20" s="240"/>
      <c r="AS20" s="296"/>
      <c r="AT20" s="255"/>
      <c r="AU20" s="385"/>
      <c r="AV20" s="387"/>
    </row>
    <row r="21" spans="1:51" s="21" customFormat="1" ht="15" customHeight="1" x14ac:dyDescent="0.2">
      <c r="A21" s="125" t="s">
        <v>25</v>
      </c>
      <c r="B21" s="197" t="s">
        <v>232</v>
      </c>
      <c r="C21" s="116" t="s">
        <v>123</v>
      </c>
      <c r="D21" s="76">
        <f t="shared" si="3"/>
        <v>2</v>
      </c>
      <c r="E21" s="89">
        <f t="shared" si="4"/>
        <v>2</v>
      </c>
      <c r="F21" s="124"/>
      <c r="G21" s="122"/>
      <c r="H21" s="122"/>
      <c r="I21" s="122"/>
      <c r="J21" s="123"/>
      <c r="K21" s="124"/>
      <c r="L21" s="122"/>
      <c r="M21" s="122"/>
      <c r="N21" s="122"/>
      <c r="O21" s="123"/>
      <c r="P21" s="124">
        <v>2</v>
      </c>
      <c r="Q21" s="122">
        <v>0</v>
      </c>
      <c r="R21" s="122">
        <v>0</v>
      </c>
      <c r="S21" s="122" t="s">
        <v>52</v>
      </c>
      <c r="T21" s="123">
        <v>2</v>
      </c>
      <c r="U21" s="124"/>
      <c r="V21" s="122"/>
      <c r="W21" s="122"/>
      <c r="X21" s="122"/>
      <c r="Y21" s="123"/>
      <c r="Z21" s="124"/>
      <c r="AA21" s="122"/>
      <c r="AB21" s="122"/>
      <c r="AC21" s="122"/>
      <c r="AD21" s="123"/>
      <c r="AE21" s="124"/>
      <c r="AF21" s="122"/>
      <c r="AG21" s="122"/>
      <c r="AH21" s="122"/>
      <c r="AI21" s="123"/>
      <c r="AJ21" s="124"/>
      <c r="AK21" s="122"/>
      <c r="AL21" s="122"/>
      <c r="AM21" s="122"/>
      <c r="AN21" s="123"/>
      <c r="AO21" s="287"/>
      <c r="AP21" s="293"/>
      <c r="AQ21" s="230"/>
      <c r="AR21" s="314"/>
      <c r="AS21" s="296"/>
      <c r="AT21" s="255"/>
      <c r="AU21" s="388" t="s">
        <v>153</v>
      </c>
      <c r="AV21" s="389" t="s">
        <v>154</v>
      </c>
    </row>
    <row r="22" spans="1:51" s="21" customFormat="1" ht="15" customHeight="1" x14ac:dyDescent="0.2">
      <c r="A22" s="125" t="s">
        <v>26</v>
      </c>
      <c r="B22" s="197" t="s">
        <v>233</v>
      </c>
      <c r="C22" s="116" t="s">
        <v>124</v>
      </c>
      <c r="D22" s="76">
        <f t="shared" si="3"/>
        <v>2</v>
      </c>
      <c r="E22" s="89">
        <f t="shared" si="4"/>
        <v>2</v>
      </c>
      <c r="F22" s="124"/>
      <c r="G22" s="122"/>
      <c r="H22" s="122"/>
      <c r="I22" s="122"/>
      <c r="J22" s="123"/>
      <c r="K22" s="124"/>
      <c r="L22" s="122"/>
      <c r="M22" s="122"/>
      <c r="N22" s="122"/>
      <c r="O22" s="123"/>
      <c r="P22" s="124"/>
      <c r="Q22" s="122"/>
      <c r="R22" s="122"/>
      <c r="S22" s="122"/>
      <c r="T22" s="123"/>
      <c r="U22" s="124">
        <v>1</v>
      </c>
      <c r="V22" s="122">
        <v>1</v>
      </c>
      <c r="W22" s="122">
        <v>0</v>
      </c>
      <c r="X22" s="122" t="s">
        <v>52</v>
      </c>
      <c r="Y22" s="123">
        <v>2</v>
      </c>
      <c r="Z22" s="124"/>
      <c r="AA22" s="122"/>
      <c r="AB22" s="122"/>
      <c r="AC22" s="122"/>
      <c r="AD22" s="123"/>
      <c r="AE22" s="124"/>
      <c r="AF22" s="122"/>
      <c r="AG22" s="122"/>
      <c r="AH22" s="122"/>
      <c r="AI22" s="123"/>
      <c r="AJ22" s="124"/>
      <c r="AK22" s="122"/>
      <c r="AL22" s="122"/>
      <c r="AM22" s="122"/>
      <c r="AN22" s="123"/>
      <c r="AO22" s="286" t="str">
        <f>A21</f>
        <v>11.</v>
      </c>
      <c r="AP22" s="292" t="str">
        <f>B21</f>
        <v>AMXVG1KBNE</v>
      </c>
      <c r="AQ22" s="257" t="str">
        <f>C21</f>
        <v>Vállalkozás gazdaságtan I.</v>
      </c>
      <c r="AR22" s="314"/>
      <c r="AS22" s="296"/>
      <c r="AT22" s="255"/>
      <c r="AU22" s="385"/>
      <c r="AV22" s="387"/>
    </row>
    <row r="23" spans="1:51" s="21" customFormat="1" ht="15" customHeight="1" x14ac:dyDescent="0.2">
      <c r="A23" s="125" t="s">
        <v>27</v>
      </c>
      <c r="B23" s="197" t="s">
        <v>234</v>
      </c>
      <c r="C23" s="116" t="s">
        <v>62</v>
      </c>
      <c r="D23" s="76">
        <f t="shared" si="3"/>
        <v>2</v>
      </c>
      <c r="E23" s="89">
        <f t="shared" si="4"/>
        <v>3</v>
      </c>
      <c r="F23" s="124"/>
      <c r="G23" s="122"/>
      <c r="H23" s="122"/>
      <c r="I23" s="122"/>
      <c r="J23" s="123"/>
      <c r="K23" s="124"/>
      <c r="L23" s="122"/>
      <c r="M23" s="122"/>
      <c r="N23" s="122"/>
      <c r="O23" s="123"/>
      <c r="P23" s="124"/>
      <c r="Q23" s="122"/>
      <c r="R23" s="122"/>
      <c r="S23" s="122"/>
      <c r="T23" s="123"/>
      <c r="U23" s="124"/>
      <c r="V23" s="122"/>
      <c r="W23" s="122"/>
      <c r="X23" s="122"/>
      <c r="Y23" s="123"/>
      <c r="Z23" s="124">
        <v>1</v>
      </c>
      <c r="AA23" s="122">
        <v>1</v>
      </c>
      <c r="AB23" s="122">
        <v>0</v>
      </c>
      <c r="AC23" s="122" t="s">
        <v>52</v>
      </c>
      <c r="AD23" s="123">
        <v>3</v>
      </c>
      <c r="AE23" s="124"/>
      <c r="AF23" s="122"/>
      <c r="AG23" s="122"/>
      <c r="AH23" s="122"/>
      <c r="AI23" s="123"/>
      <c r="AJ23" s="124"/>
      <c r="AK23" s="122"/>
      <c r="AL23" s="122"/>
      <c r="AM23" s="122"/>
      <c r="AN23" s="123"/>
      <c r="AO23" s="287"/>
      <c r="AP23" s="293"/>
      <c r="AQ23" s="230"/>
      <c r="AR23" s="314"/>
      <c r="AS23" s="296"/>
      <c r="AT23" s="255"/>
      <c r="AU23" s="146" t="s">
        <v>155</v>
      </c>
      <c r="AV23" s="116" t="s">
        <v>156</v>
      </c>
    </row>
    <row r="24" spans="1:51" s="21" customFormat="1" ht="15" customHeight="1" x14ac:dyDescent="0.2">
      <c r="A24" s="125" t="s">
        <v>28</v>
      </c>
      <c r="B24" s="172" t="s">
        <v>235</v>
      </c>
      <c r="C24" s="116" t="s">
        <v>125</v>
      </c>
      <c r="D24" s="76">
        <f t="shared" si="3"/>
        <v>2</v>
      </c>
      <c r="E24" s="89">
        <f t="shared" si="4"/>
        <v>3</v>
      </c>
      <c r="F24" s="124"/>
      <c r="G24" s="122"/>
      <c r="H24" s="122"/>
      <c r="I24" s="122"/>
      <c r="J24" s="123"/>
      <c r="K24" s="124"/>
      <c r="L24" s="122"/>
      <c r="M24" s="122"/>
      <c r="N24" s="122"/>
      <c r="O24" s="123"/>
      <c r="P24" s="124"/>
      <c r="Q24" s="122"/>
      <c r="R24" s="122"/>
      <c r="S24" s="122"/>
      <c r="T24" s="123"/>
      <c r="U24" s="124"/>
      <c r="V24" s="122"/>
      <c r="W24" s="122"/>
      <c r="X24" s="122"/>
      <c r="Y24" s="123"/>
      <c r="Z24" s="124"/>
      <c r="AA24" s="122"/>
      <c r="AB24" s="122"/>
      <c r="AC24" s="122"/>
      <c r="AD24" s="123"/>
      <c r="AE24" s="124">
        <v>2</v>
      </c>
      <c r="AF24" s="122">
        <v>0</v>
      </c>
      <c r="AG24" s="122">
        <v>0</v>
      </c>
      <c r="AH24" s="122" t="s">
        <v>52</v>
      </c>
      <c r="AI24" s="123">
        <v>3</v>
      </c>
      <c r="AJ24" s="124"/>
      <c r="AK24" s="122"/>
      <c r="AL24" s="122"/>
      <c r="AM24" s="122"/>
      <c r="AN24" s="123"/>
      <c r="AO24" s="287"/>
      <c r="AP24" s="293"/>
      <c r="AQ24" s="230"/>
      <c r="AR24" s="314"/>
      <c r="AS24" s="296"/>
      <c r="AT24" s="255"/>
      <c r="AU24" s="146" t="s">
        <v>157</v>
      </c>
      <c r="AV24" s="116" t="s">
        <v>158</v>
      </c>
    </row>
    <row r="25" spans="1:51" s="21" customFormat="1" ht="15" customHeight="1" x14ac:dyDescent="0.2">
      <c r="A25" s="125" t="s">
        <v>29</v>
      </c>
      <c r="B25" s="177" t="s">
        <v>236</v>
      </c>
      <c r="C25" s="149" t="s">
        <v>68</v>
      </c>
      <c r="D25" s="76">
        <f t="shared" si="3"/>
        <v>2</v>
      </c>
      <c r="E25" s="167">
        <f t="shared" si="4"/>
        <v>4</v>
      </c>
      <c r="F25" s="124"/>
      <c r="G25" s="122"/>
      <c r="H25" s="17"/>
      <c r="I25" s="20"/>
      <c r="J25" s="123"/>
      <c r="K25" s="124"/>
      <c r="L25" s="122"/>
      <c r="M25" s="17"/>
      <c r="N25" s="20"/>
      <c r="O25" s="123"/>
      <c r="P25" s="17"/>
      <c r="Q25" s="122"/>
      <c r="R25" s="17"/>
      <c r="S25" s="20"/>
      <c r="T25" s="123"/>
      <c r="U25" s="124">
        <v>2</v>
      </c>
      <c r="V25" s="122">
        <v>0</v>
      </c>
      <c r="W25" s="17">
        <v>0</v>
      </c>
      <c r="X25" s="20" t="s">
        <v>52</v>
      </c>
      <c r="Y25" s="123">
        <v>4</v>
      </c>
      <c r="Z25" s="124"/>
      <c r="AA25" s="122"/>
      <c r="AB25" s="17"/>
      <c r="AC25" s="20"/>
      <c r="AD25" s="123"/>
      <c r="AE25" s="124"/>
      <c r="AF25" s="121"/>
      <c r="AG25" s="17"/>
      <c r="AH25" s="20"/>
      <c r="AI25" s="123"/>
      <c r="AJ25" s="124"/>
      <c r="AK25" s="122"/>
      <c r="AL25" s="17"/>
      <c r="AM25" s="20"/>
      <c r="AN25" s="123"/>
      <c r="AO25" s="240"/>
      <c r="AP25" s="293"/>
      <c r="AQ25" s="258"/>
      <c r="AR25" s="240"/>
      <c r="AS25" s="298"/>
      <c r="AT25" s="262"/>
      <c r="AU25" s="302" t="s">
        <v>181</v>
      </c>
      <c r="AV25" s="149" t="s">
        <v>68</v>
      </c>
    </row>
    <row r="26" spans="1:51" s="21" customFormat="1" ht="15" customHeight="1" x14ac:dyDescent="0.2">
      <c r="A26" s="44"/>
      <c r="B26" s="212" t="s">
        <v>21</v>
      </c>
      <c r="C26" s="213"/>
      <c r="D26" s="51">
        <f>SUM(D27:D44)</f>
        <v>89</v>
      </c>
      <c r="E26" s="90">
        <f>SUM(E27:E47)</f>
        <v>122</v>
      </c>
      <c r="F26" s="118">
        <f>SUM(F27:F47)</f>
        <v>3</v>
      </c>
      <c r="G26" s="119">
        <f>SUM(G27:G47)</f>
        <v>0</v>
      </c>
      <c r="H26" s="119">
        <f>SUM(H27:H47)</f>
        <v>3</v>
      </c>
      <c r="I26" s="119"/>
      <c r="J26" s="117">
        <f>SUM(J27:J47)</f>
        <v>6</v>
      </c>
      <c r="K26" s="118">
        <f>SUM(K27:K47)</f>
        <v>7</v>
      </c>
      <c r="L26" s="119">
        <f>SUM(L27:L47)</f>
        <v>0</v>
      </c>
      <c r="M26" s="119">
        <f>SUM(M27:M47)</f>
        <v>7</v>
      </c>
      <c r="N26" s="119"/>
      <c r="O26" s="117">
        <f>SUM(O27:O47)</f>
        <v>14</v>
      </c>
      <c r="P26" s="118">
        <f>SUM(P27:P47)</f>
        <v>8</v>
      </c>
      <c r="Q26" s="119">
        <f>SUM(Q27:Q47)</f>
        <v>1</v>
      </c>
      <c r="R26" s="119">
        <f>SUM(R27:R47)</f>
        <v>12</v>
      </c>
      <c r="S26" s="119"/>
      <c r="T26" s="117">
        <f>SUM(T27:T47)</f>
        <v>25</v>
      </c>
      <c r="U26" s="118">
        <f>SUM(U27:U47)</f>
        <v>9</v>
      </c>
      <c r="V26" s="119">
        <f>SUM(V27:V47)</f>
        <v>0</v>
      </c>
      <c r="W26" s="119">
        <f>SUM(W27:W47)</f>
        <v>10</v>
      </c>
      <c r="X26" s="119"/>
      <c r="Y26" s="117">
        <f>SUM(Y27:Y47)</f>
        <v>22</v>
      </c>
      <c r="Z26" s="118">
        <f>SUM(Z27:Z47)</f>
        <v>7</v>
      </c>
      <c r="AA26" s="119">
        <f>SUM(AA27:AA47)</f>
        <v>0</v>
      </c>
      <c r="AB26" s="119">
        <f>SUM(AB27:AB47)</f>
        <v>8</v>
      </c>
      <c r="AC26" s="119"/>
      <c r="AD26" s="117">
        <f>SUM(AD27:AD47)</f>
        <v>18</v>
      </c>
      <c r="AE26" s="118">
        <f>SUM(AE27:AE47)</f>
        <v>4</v>
      </c>
      <c r="AF26" s="119">
        <f>SUM(AF27:AF47)</f>
        <v>0</v>
      </c>
      <c r="AG26" s="119">
        <f>SUM(AG27:AG47)</f>
        <v>5</v>
      </c>
      <c r="AH26" s="119"/>
      <c r="AI26" s="117">
        <f>SUM(AI27:AI47)</f>
        <v>17</v>
      </c>
      <c r="AJ26" s="118">
        <f>SUM(AJ27:AJ47)</f>
        <v>4</v>
      </c>
      <c r="AK26" s="119">
        <f>SUM(AK27:AK47)</f>
        <v>0</v>
      </c>
      <c r="AL26" s="119">
        <f>SUM(AL27:AL47)</f>
        <v>5</v>
      </c>
      <c r="AM26" s="119"/>
      <c r="AN26" s="117">
        <f>SUM(AN27:AN47)</f>
        <v>20</v>
      </c>
      <c r="AO26" s="288"/>
      <c r="AP26" s="318"/>
      <c r="AQ26" s="227"/>
      <c r="AR26" s="288"/>
      <c r="AS26" s="318"/>
      <c r="AT26" s="313"/>
      <c r="AU26" s="186"/>
      <c r="AV26" s="187"/>
    </row>
    <row r="27" spans="1:51" ht="15" customHeight="1" x14ac:dyDescent="0.2">
      <c r="A27" s="47" t="s">
        <v>97</v>
      </c>
      <c r="B27" s="181" t="s">
        <v>237</v>
      </c>
      <c r="C27" s="58" t="s">
        <v>86</v>
      </c>
      <c r="D27" s="88">
        <f t="shared" ref="D27:D44" si="5">SUM(F27:H27)+SUM(K27:M27)+SUM(P27:R27)+SUM(U27:W27)+SUM(Z27:AB27)+SUM(AE27:AG27)+SUM(AJ27:AL27)</f>
        <v>6</v>
      </c>
      <c r="E27" s="98">
        <f t="shared" ref="E27:E44" si="6">J27+O27+T27+Y27+AD27+AI27+AN27</f>
        <v>6</v>
      </c>
      <c r="F27" s="88">
        <v>3</v>
      </c>
      <c r="G27" s="96">
        <v>0</v>
      </c>
      <c r="H27" s="67">
        <v>3</v>
      </c>
      <c r="I27" s="97" t="s">
        <v>64</v>
      </c>
      <c r="J27" s="98">
        <v>6</v>
      </c>
      <c r="K27" s="88"/>
      <c r="L27" s="96"/>
      <c r="M27" s="67"/>
      <c r="N27" s="97"/>
      <c r="O27" s="98"/>
      <c r="P27" s="67"/>
      <c r="Q27" s="96"/>
      <c r="R27" s="67"/>
      <c r="S27" s="97"/>
      <c r="T27" s="98"/>
      <c r="U27" s="88"/>
      <c r="V27" s="96"/>
      <c r="W27" s="67"/>
      <c r="X27" s="97"/>
      <c r="Y27" s="98"/>
      <c r="Z27" s="88"/>
      <c r="AA27" s="96"/>
      <c r="AB27" s="67"/>
      <c r="AC27" s="97"/>
      <c r="AD27" s="98"/>
      <c r="AE27" s="99"/>
      <c r="AF27" s="96"/>
      <c r="AG27" s="67"/>
      <c r="AH27" s="97"/>
      <c r="AI27" s="98"/>
      <c r="AJ27" s="88"/>
      <c r="AK27" s="96"/>
      <c r="AL27" s="67"/>
      <c r="AM27" s="97"/>
      <c r="AN27" s="98"/>
      <c r="AO27" s="289"/>
      <c r="AP27" s="291"/>
      <c r="AQ27" s="259"/>
      <c r="AR27" s="315"/>
      <c r="AS27" s="300"/>
      <c r="AT27" s="264"/>
      <c r="AU27" s="303" t="s">
        <v>159</v>
      </c>
      <c r="AV27" s="58" t="s">
        <v>160</v>
      </c>
      <c r="AX27" s="37"/>
      <c r="AY27" s="31"/>
    </row>
    <row r="28" spans="1:51" ht="15" customHeight="1" x14ac:dyDescent="0.2">
      <c r="A28" s="125" t="s">
        <v>98</v>
      </c>
      <c r="B28" s="171" t="s">
        <v>238</v>
      </c>
      <c r="C28" s="116" t="s">
        <v>87</v>
      </c>
      <c r="D28" s="76">
        <f t="shared" si="5"/>
        <v>6</v>
      </c>
      <c r="E28" s="101">
        <f t="shared" si="6"/>
        <v>6</v>
      </c>
      <c r="F28" s="76"/>
      <c r="G28" s="77"/>
      <c r="H28" s="73"/>
      <c r="I28" s="100"/>
      <c r="J28" s="101"/>
      <c r="K28" s="129">
        <v>3</v>
      </c>
      <c r="L28" s="77">
        <v>0</v>
      </c>
      <c r="M28" s="73">
        <v>3</v>
      </c>
      <c r="N28" s="100" t="s">
        <v>64</v>
      </c>
      <c r="O28" s="101">
        <v>6</v>
      </c>
      <c r="P28" s="73"/>
      <c r="Q28" s="77"/>
      <c r="R28" s="73"/>
      <c r="S28" s="100"/>
      <c r="T28" s="101"/>
      <c r="U28" s="76"/>
      <c r="V28" s="77"/>
      <c r="W28" s="73"/>
      <c r="X28" s="100"/>
      <c r="Y28" s="101"/>
      <c r="Z28" s="76"/>
      <c r="AA28" s="77"/>
      <c r="AB28" s="73"/>
      <c r="AC28" s="100"/>
      <c r="AD28" s="101"/>
      <c r="AE28" s="76"/>
      <c r="AF28" s="78"/>
      <c r="AG28" s="73"/>
      <c r="AH28" s="100"/>
      <c r="AI28" s="101"/>
      <c r="AJ28" s="76"/>
      <c r="AK28" s="77"/>
      <c r="AL28" s="73"/>
      <c r="AM28" s="100"/>
      <c r="AN28" s="101"/>
      <c r="AO28" s="287" t="str">
        <f t="shared" ref="AO28:AQ29" si="7">A27</f>
        <v>16.</v>
      </c>
      <c r="AP28" s="293" t="str">
        <f t="shared" si="7"/>
        <v>AMXSF1IBNE</v>
      </c>
      <c r="AQ28" s="230" t="str">
        <f t="shared" si="7"/>
        <v>Szoftvertervezés és -fejlesztés I.</v>
      </c>
      <c r="AR28" s="314"/>
      <c r="AS28" s="296"/>
      <c r="AT28" s="255"/>
      <c r="AU28" s="304" t="s">
        <v>161</v>
      </c>
      <c r="AV28" s="116" t="s">
        <v>162</v>
      </c>
    </row>
    <row r="29" spans="1:51" ht="15" customHeight="1" x14ac:dyDescent="0.2">
      <c r="A29" s="125" t="s">
        <v>30</v>
      </c>
      <c r="B29" s="171" t="s">
        <v>239</v>
      </c>
      <c r="C29" s="116" t="s">
        <v>90</v>
      </c>
      <c r="D29" s="76">
        <f t="shared" si="5"/>
        <v>5</v>
      </c>
      <c r="E29" s="101">
        <f t="shared" si="6"/>
        <v>5</v>
      </c>
      <c r="F29" s="76"/>
      <c r="G29" s="77"/>
      <c r="H29" s="73"/>
      <c r="I29" s="100"/>
      <c r="J29" s="101"/>
      <c r="K29" s="76"/>
      <c r="L29" s="77"/>
      <c r="M29" s="73"/>
      <c r="N29" s="100"/>
      <c r="O29" s="101"/>
      <c r="P29" s="73">
        <v>0</v>
      </c>
      <c r="Q29" s="77">
        <v>0</v>
      </c>
      <c r="R29" s="73">
        <v>5</v>
      </c>
      <c r="S29" s="100" t="s">
        <v>52</v>
      </c>
      <c r="T29" s="101">
        <v>5</v>
      </c>
      <c r="U29" s="76"/>
      <c r="V29" s="77"/>
      <c r="W29" s="73"/>
      <c r="X29" s="100"/>
      <c r="Y29" s="101"/>
      <c r="Z29" s="76"/>
      <c r="AA29" s="77"/>
      <c r="AB29" s="73"/>
      <c r="AC29" s="100"/>
      <c r="AD29" s="101"/>
      <c r="AE29" s="76"/>
      <c r="AF29" s="78"/>
      <c r="AG29" s="73"/>
      <c r="AH29" s="100"/>
      <c r="AI29" s="101"/>
      <c r="AJ29" s="76"/>
      <c r="AK29" s="77"/>
      <c r="AL29" s="73"/>
      <c r="AM29" s="100"/>
      <c r="AN29" s="101"/>
      <c r="AO29" s="287" t="str">
        <f t="shared" si="7"/>
        <v>17.</v>
      </c>
      <c r="AP29" s="293" t="str">
        <f t="shared" si="7"/>
        <v>AMXSF2IBNE</v>
      </c>
      <c r="AQ29" s="230" t="str">
        <f t="shared" si="7"/>
        <v>Szoftvertervezés és -fejlesztés II.</v>
      </c>
      <c r="AR29" s="314"/>
      <c r="AS29" s="296"/>
      <c r="AT29" s="255"/>
      <c r="AU29" s="304" t="s">
        <v>266</v>
      </c>
      <c r="AV29" s="116" t="s">
        <v>267</v>
      </c>
      <c r="AX29" s="37"/>
      <c r="AY29" s="31"/>
    </row>
    <row r="30" spans="1:51" ht="15" customHeight="1" x14ac:dyDescent="0.2">
      <c r="A30" s="125" t="s">
        <v>31</v>
      </c>
      <c r="B30" s="171" t="s">
        <v>240</v>
      </c>
      <c r="C30" s="116" t="s">
        <v>69</v>
      </c>
      <c r="D30" s="76">
        <f t="shared" si="5"/>
        <v>4</v>
      </c>
      <c r="E30" s="101">
        <f t="shared" si="6"/>
        <v>5</v>
      </c>
      <c r="F30" s="76"/>
      <c r="G30" s="77"/>
      <c r="H30" s="73"/>
      <c r="I30" s="100"/>
      <c r="J30" s="101"/>
      <c r="K30" s="76"/>
      <c r="L30" s="77"/>
      <c r="M30" s="73"/>
      <c r="N30" s="100"/>
      <c r="O30" s="101"/>
      <c r="P30" s="73">
        <v>2</v>
      </c>
      <c r="Q30" s="77">
        <v>0</v>
      </c>
      <c r="R30" s="73">
        <v>2</v>
      </c>
      <c r="S30" s="100" t="s">
        <v>52</v>
      </c>
      <c r="T30" s="101">
        <v>5</v>
      </c>
      <c r="U30" s="76"/>
      <c r="V30" s="77"/>
      <c r="W30" s="73"/>
      <c r="X30" s="100"/>
      <c r="Y30" s="101"/>
      <c r="Z30" s="76"/>
      <c r="AA30" s="77"/>
      <c r="AB30" s="73"/>
      <c r="AC30" s="100"/>
      <c r="AD30" s="101"/>
      <c r="AE30" s="76"/>
      <c r="AF30" s="78"/>
      <c r="AG30" s="73"/>
      <c r="AH30" s="100"/>
      <c r="AI30" s="101"/>
      <c r="AJ30" s="76"/>
      <c r="AK30" s="77"/>
      <c r="AL30" s="73"/>
      <c r="AM30" s="100"/>
      <c r="AN30" s="101"/>
      <c r="AO30" s="287" t="str">
        <f>A27</f>
        <v>16.</v>
      </c>
      <c r="AP30" s="293" t="str">
        <f>B27</f>
        <v>AMXSF1IBNE</v>
      </c>
      <c r="AQ30" s="230" t="str">
        <f>C27</f>
        <v>Szoftvertervezés és -fejlesztés I.</v>
      </c>
      <c r="AR30" s="314"/>
      <c r="AS30" s="296"/>
      <c r="AT30" s="255"/>
      <c r="AU30" s="304" t="s">
        <v>163</v>
      </c>
      <c r="AV30" s="116" t="s">
        <v>69</v>
      </c>
      <c r="AX30" s="37"/>
      <c r="AY30" s="31"/>
    </row>
    <row r="31" spans="1:51" x14ac:dyDescent="0.2">
      <c r="A31" s="125" t="s">
        <v>50</v>
      </c>
      <c r="B31" s="171" t="s">
        <v>241</v>
      </c>
      <c r="C31" s="116" t="s">
        <v>91</v>
      </c>
      <c r="D31" s="76">
        <f t="shared" si="5"/>
        <v>5</v>
      </c>
      <c r="E31" s="101">
        <f t="shared" si="6"/>
        <v>5</v>
      </c>
      <c r="F31" s="76"/>
      <c r="G31" s="77"/>
      <c r="H31" s="73"/>
      <c r="I31" s="100"/>
      <c r="J31" s="101"/>
      <c r="K31" s="76"/>
      <c r="L31" s="77"/>
      <c r="M31" s="78"/>
      <c r="N31" s="77"/>
      <c r="O31" s="101"/>
      <c r="P31" s="73"/>
      <c r="Q31" s="77"/>
      <c r="R31" s="78"/>
      <c r="S31" s="77"/>
      <c r="T31" s="131"/>
      <c r="U31" s="76">
        <v>2</v>
      </c>
      <c r="V31" s="77">
        <v>0</v>
      </c>
      <c r="W31" s="73">
        <v>3</v>
      </c>
      <c r="X31" s="100" t="s">
        <v>64</v>
      </c>
      <c r="Y31" s="101">
        <v>5</v>
      </c>
      <c r="Z31" s="76"/>
      <c r="AA31" s="77"/>
      <c r="AB31" s="73"/>
      <c r="AC31" s="100"/>
      <c r="AD31" s="101"/>
      <c r="AE31" s="76"/>
      <c r="AF31" s="78"/>
      <c r="AG31" s="73"/>
      <c r="AH31" s="100"/>
      <c r="AI31" s="101"/>
      <c r="AJ31" s="76"/>
      <c r="AK31" s="77"/>
      <c r="AL31" s="73"/>
      <c r="AM31" s="100"/>
      <c r="AN31" s="101"/>
      <c r="AO31" s="287" t="str">
        <f>A29</f>
        <v>18.</v>
      </c>
      <c r="AP31" s="293" t="str">
        <f>B29</f>
        <v>AMXWH0IBNE</v>
      </c>
      <c r="AQ31" s="116" t="str">
        <f>C29</f>
        <v>Web programozás és haladó fejlesztési technikák</v>
      </c>
      <c r="AR31" s="314"/>
      <c r="AS31" s="296"/>
      <c r="AT31" s="255"/>
      <c r="AU31" s="305" t="s">
        <v>205</v>
      </c>
      <c r="AV31" s="116" t="s">
        <v>204</v>
      </c>
      <c r="AX31" s="37"/>
      <c r="AY31" s="31"/>
    </row>
    <row r="32" spans="1:51" ht="15" customHeight="1" x14ac:dyDescent="0.2">
      <c r="A32" s="125" t="s">
        <v>32</v>
      </c>
      <c r="B32" s="171" t="s">
        <v>242</v>
      </c>
      <c r="C32" s="116" t="s">
        <v>70</v>
      </c>
      <c r="D32" s="76">
        <f t="shared" si="5"/>
        <v>3</v>
      </c>
      <c r="E32" s="101">
        <f t="shared" si="6"/>
        <v>5</v>
      </c>
      <c r="F32" s="76"/>
      <c r="G32" s="77"/>
      <c r="H32" s="73"/>
      <c r="I32" s="100"/>
      <c r="J32" s="101"/>
      <c r="K32" s="76"/>
      <c r="L32" s="77"/>
      <c r="M32" s="78"/>
      <c r="N32" s="77"/>
      <c r="O32" s="131"/>
      <c r="P32" s="73">
        <v>2</v>
      </c>
      <c r="Q32" s="77">
        <v>1</v>
      </c>
      <c r="R32" s="73">
        <v>0</v>
      </c>
      <c r="S32" s="100" t="s">
        <v>64</v>
      </c>
      <c r="T32" s="101">
        <v>5</v>
      </c>
      <c r="U32" s="76"/>
      <c r="V32" s="77"/>
      <c r="W32" s="73"/>
      <c r="X32" s="100"/>
      <c r="Y32" s="101"/>
      <c r="Z32" s="76"/>
      <c r="AA32" s="77"/>
      <c r="AB32" s="73"/>
      <c r="AC32" s="100"/>
      <c r="AD32" s="101"/>
      <c r="AE32" s="76"/>
      <c r="AF32" s="78"/>
      <c r="AG32" s="73"/>
      <c r="AH32" s="100"/>
      <c r="AI32" s="101"/>
      <c r="AJ32" s="76"/>
      <c r="AK32" s="77"/>
      <c r="AL32" s="73"/>
      <c r="AM32" s="100"/>
      <c r="AN32" s="101"/>
      <c r="AO32" s="287" t="str">
        <f>A11</f>
        <v>2.</v>
      </c>
      <c r="AP32" s="293" t="str">
        <f>B11</f>
        <v>AMXAN2IBNE</v>
      </c>
      <c r="AQ32" s="230" t="str">
        <f>C11</f>
        <v>Analízis II.</v>
      </c>
      <c r="AR32" s="314"/>
      <c r="AS32" s="296"/>
      <c r="AT32" s="255"/>
      <c r="AU32" s="304" t="s">
        <v>165</v>
      </c>
      <c r="AV32" s="116" t="s">
        <v>166</v>
      </c>
    </row>
    <row r="33" spans="1:102" ht="15" customHeight="1" x14ac:dyDescent="0.2">
      <c r="A33" s="125" t="s">
        <v>33</v>
      </c>
      <c r="B33" s="171" t="s">
        <v>243</v>
      </c>
      <c r="C33" s="116" t="s">
        <v>118</v>
      </c>
      <c r="D33" s="76">
        <f t="shared" si="5"/>
        <v>4</v>
      </c>
      <c r="E33" s="101">
        <f t="shared" si="6"/>
        <v>4</v>
      </c>
      <c r="F33" s="76"/>
      <c r="G33" s="77"/>
      <c r="H33" s="73"/>
      <c r="I33" s="100"/>
      <c r="J33" s="101"/>
      <c r="K33" s="76">
        <v>2</v>
      </c>
      <c r="L33" s="77">
        <v>0</v>
      </c>
      <c r="M33" s="73">
        <v>2</v>
      </c>
      <c r="N33" s="100" t="s">
        <v>52</v>
      </c>
      <c r="O33" s="101">
        <v>4</v>
      </c>
      <c r="P33" s="73"/>
      <c r="Q33" s="77"/>
      <c r="R33" s="73"/>
      <c r="S33" s="100"/>
      <c r="T33" s="101"/>
      <c r="U33" s="76"/>
      <c r="V33" s="77"/>
      <c r="W33" s="73"/>
      <c r="X33" s="100"/>
      <c r="Y33" s="101"/>
      <c r="Z33" s="76"/>
      <c r="AA33" s="77"/>
      <c r="AB33" s="73"/>
      <c r="AC33" s="100"/>
      <c r="AD33" s="101"/>
      <c r="AE33" s="76"/>
      <c r="AF33" s="78"/>
      <c r="AG33" s="73"/>
      <c r="AH33" s="100"/>
      <c r="AI33" s="101"/>
      <c r="AJ33" s="76"/>
      <c r="AK33" s="77"/>
      <c r="AL33" s="73"/>
      <c r="AM33" s="100"/>
      <c r="AN33" s="101"/>
      <c r="AO33" s="287"/>
      <c r="AP33" s="293"/>
      <c r="AQ33" s="230"/>
      <c r="AR33" s="314"/>
      <c r="AS33" s="296"/>
      <c r="AT33" s="255"/>
      <c r="AU33" s="304" t="s">
        <v>167</v>
      </c>
      <c r="AV33" s="116" t="s">
        <v>168</v>
      </c>
    </row>
    <row r="34" spans="1:102" ht="15" customHeight="1" x14ac:dyDescent="0.2">
      <c r="A34" s="125" t="s">
        <v>34</v>
      </c>
      <c r="B34" s="171" t="s">
        <v>244</v>
      </c>
      <c r="C34" s="116" t="s">
        <v>71</v>
      </c>
      <c r="D34" s="76">
        <f t="shared" si="5"/>
        <v>4</v>
      </c>
      <c r="E34" s="101">
        <f t="shared" si="6"/>
        <v>5</v>
      </c>
      <c r="F34" s="76"/>
      <c r="G34" s="77"/>
      <c r="H34" s="73"/>
      <c r="I34" s="100"/>
      <c r="J34" s="101"/>
      <c r="K34" s="76"/>
      <c r="L34" s="77"/>
      <c r="M34" s="73"/>
      <c r="N34" s="100"/>
      <c r="O34" s="101"/>
      <c r="P34" s="73">
        <v>2</v>
      </c>
      <c r="Q34" s="77">
        <v>0</v>
      </c>
      <c r="R34" s="73">
        <v>2</v>
      </c>
      <c r="S34" s="100" t="s">
        <v>52</v>
      </c>
      <c r="T34" s="101">
        <v>5</v>
      </c>
      <c r="U34" s="76"/>
      <c r="V34" s="77"/>
      <c r="W34" s="73"/>
      <c r="X34" s="100"/>
      <c r="Y34" s="101"/>
      <c r="Z34" s="76"/>
      <c r="AA34" s="77"/>
      <c r="AB34" s="73"/>
      <c r="AC34" s="100"/>
      <c r="AD34" s="101"/>
      <c r="AE34" s="76"/>
      <c r="AF34" s="78"/>
      <c r="AG34" s="73"/>
      <c r="AH34" s="100"/>
      <c r="AI34" s="101"/>
      <c r="AJ34" s="76"/>
      <c r="AK34" s="77"/>
      <c r="AL34" s="73"/>
      <c r="AM34" s="100"/>
      <c r="AN34" s="101"/>
      <c r="AO34" s="287" t="str">
        <f>A33</f>
        <v>22.</v>
      </c>
      <c r="AP34" s="293" t="str">
        <f>B33</f>
        <v>AMEEL0IBNE</v>
      </c>
      <c r="AQ34" s="230" t="str">
        <f>C33</f>
        <v>Elektronika *</v>
      </c>
      <c r="AR34" s="314"/>
      <c r="AS34" s="296"/>
      <c r="AT34" s="255"/>
      <c r="AU34" s="304" t="s">
        <v>206</v>
      </c>
      <c r="AV34" s="116" t="s">
        <v>207</v>
      </c>
    </row>
    <row r="35" spans="1:102" ht="15" customHeight="1" x14ac:dyDescent="0.2">
      <c r="A35" s="125" t="s">
        <v>35</v>
      </c>
      <c r="B35" s="171" t="s">
        <v>245</v>
      </c>
      <c r="C35" s="116" t="s">
        <v>119</v>
      </c>
      <c r="D35" s="76">
        <f t="shared" si="5"/>
        <v>4</v>
      </c>
      <c r="E35" s="101">
        <f t="shared" si="6"/>
        <v>4</v>
      </c>
      <c r="F35" s="76"/>
      <c r="G35" s="77"/>
      <c r="H35" s="73"/>
      <c r="I35" s="100"/>
      <c r="J35" s="101"/>
      <c r="K35" s="76"/>
      <c r="L35" s="77"/>
      <c r="M35" s="73"/>
      <c r="N35" s="100"/>
      <c r="O35" s="101"/>
      <c r="P35" s="73"/>
      <c r="Q35" s="77"/>
      <c r="R35" s="73"/>
      <c r="S35" s="100"/>
      <c r="T35" s="101"/>
      <c r="U35" s="76"/>
      <c r="V35" s="77"/>
      <c r="W35" s="73"/>
      <c r="X35" s="100"/>
      <c r="Y35" s="101"/>
      <c r="Z35" s="76">
        <v>2</v>
      </c>
      <c r="AA35" s="77">
        <v>0</v>
      </c>
      <c r="AB35" s="73">
        <v>2</v>
      </c>
      <c r="AC35" s="100" t="s">
        <v>64</v>
      </c>
      <c r="AD35" s="101">
        <v>4</v>
      </c>
      <c r="AE35" s="76"/>
      <c r="AF35" s="78"/>
      <c r="AG35" s="73"/>
      <c r="AH35" s="100"/>
      <c r="AI35" s="101"/>
      <c r="AJ35" s="76"/>
      <c r="AK35" s="77"/>
      <c r="AL35" s="73"/>
      <c r="AM35" s="100"/>
      <c r="AN35" s="101"/>
      <c r="AO35" s="287"/>
      <c r="AP35" s="293"/>
      <c r="AQ35" s="230"/>
      <c r="AR35" s="314"/>
      <c r="AS35" s="296"/>
      <c r="AT35" s="255"/>
      <c r="AU35" s="304" t="s">
        <v>169</v>
      </c>
      <c r="AV35" s="116" t="s">
        <v>170</v>
      </c>
    </row>
    <row r="36" spans="1:102" ht="15" customHeight="1" x14ac:dyDescent="0.2">
      <c r="A36" s="125" t="s">
        <v>36</v>
      </c>
      <c r="B36" s="171" t="s">
        <v>246</v>
      </c>
      <c r="C36" s="116" t="s">
        <v>126</v>
      </c>
      <c r="D36" s="76">
        <f t="shared" si="5"/>
        <v>2</v>
      </c>
      <c r="E36" s="101">
        <f t="shared" si="6"/>
        <v>2</v>
      </c>
      <c r="F36" s="76"/>
      <c r="G36" s="77"/>
      <c r="H36" s="73"/>
      <c r="I36" s="100"/>
      <c r="J36" s="101"/>
      <c r="K36" s="76"/>
      <c r="L36" s="77"/>
      <c r="M36" s="73"/>
      <c r="N36" s="100"/>
      <c r="O36" s="101"/>
      <c r="P36" s="73"/>
      <c r="Q36" s="77"/>
      <c r="R36" s="73"/>
      <c r="S36" s="100"/>
      <c r="T36" s="101"/>
      <c r="U36" s="76"/>
      <c r="V36" s="77"/>
      <c r="W36" s="73"/>
      <c r="X36" s="100"/>
      <c r="Y36" s="101"/>
      <c r="Z36" s="76"/>
      <c r="AA36" s="77"/>
      <c r="AB36" s="73"/>
      <c r="AC36" s="100"/>
      <c r="AD36" s="101"/>
      <c r="AE36" s="76">
        <v>2</v>
      </c>
      <c r="AF36" s="78">
        <v>0</v>
      </c>
      <c r="AG36" s="73">
        <v>0</v>
      </c>
      <c r="AH36" s="100" t="s">
        <v>64</v>
      </c>
      <c r="AI36" s="101">
        <v>2</v>
      </c>
      <c r="AJ36" s="76"/>
      <c r="AK36" s="77"/>
      <c r="AL36" s="73"/>
      <c r="AM36" s="100"/>
      <c r="AN36" s="101"/>
      <c r="AO36" s="287" t="str">
        <f t="shared" ref="AO36:AQ37" si="8">A35</f>
        <v>24.</v>
      </c>
      <c r="AP36" s="293" t="str">
        <f t="shared" si="8"/>
        <v>AMESA0IBNE</v>
      </c>
      <c r="AQ36" s="230" t="str">
        <f t="shared" si="8"/>
        <v>Számítógép architektúrák alapjai *</v>
      </c>
      <c r="AR36" s="314"/>
      <c r="AS36" s="296"/>
      <c r="AT36" s="255"/>
      <c r="AU36" s="304" t="s">
        <v>173</v>
      </c>
      <c r="AV36" s="116" t="s">
        <v>174</v>
      </c>
    </row>
    <row r="37" spans="1:102" ht="15" customHeight="1" x14ac:dyDescent="0.2">
      <c r="A37" s="125" t="s">
        <v>37</v>
      </c>
      <c r="B37" s="171" t="s">
        <v>247</v>
      </c>
      <c r="C37" s="116" t="s">
        <v>127</v>
      </c>
      <c r="D37" s="76">
        <f t="shared" si="5"/>
        <v>2</v>
      </c>
      <c r="E37" s="101">
        <f t="shared" si="6"/>
        <v>2</v>
      </c>
      <c r="F37" s="76"/>
      <c r="G37" s="77"/>
      <c r="H37" s="73"/>
      <c r="I37" s="100"/>
      <c r="J37" s="101"/>
      <c r="K37" s="76"/>
      <c r="L37" s="77"/>
      <c r="M37" s="73"/>
      <c r="N37" s="100"/>
      <c r="O37" s="101"/>
      <c r="P37" s="73"/>
      <c r="Q37" s="77"/>
      <c r="R37" s="73"/>
      <c r="S37" s="100"/>
      <c r="T37" s="101"/>
      <c r="U37" s="73"/>
      <c r="V37" s="77"/>
      <c r="W37" s="73"/>
      <c r="X37" s="100"/>
      <c r="Y37" s="101"/>
      <c r="Z37" s="73"/>
      <c r="AA37" s="77"/>
      <c r="AB37" s="73"/>
      <c r="AC37" s="100"/>
      <c r="AD37" s="101"/>
      <c r="AE37" s="76"/>
      <c r="AF37" s="78"/>
      <c r="AG37" s="73"/>
      <c r="AH37" s="100"/>
      <c r="AI37" s="101"/>
      <c r="AJ37" s="76">
        <v>2</v>
      </c>
      <c r="AK37" s="77">
        <v>0</v>
      </c>
      <c r="AL37" s="73">
        <v>0</v>
      </c>
      <c r="AM37" s="100" t="s">
        <v>64</v>
      </c>
      <c r="AN37" s="101">
        <v>2</v>
      </c>
      <c r="AO37" s="287" t="str">
        <f t="shared" si="8"/>
        <v>25.</v>
      </c>
      <c r="AP37" s="293" t="str">
        <f t="shared" si="8"/>
        <v>AMXKA1IBNE</v>
      </c>
      <c r="AQ37" s="230" t="str">
        <f t="shared" si="8"/>
        <v>Korszerű számítógép architektúrák I.</v>
      </c>
      <c r="AR37" s="314"/>
      <c r="AS37" s="296"/>
      <c r="AT37" s="255"/>
      <c r="AU37" s="304" t="s">
        <v>171</v>
      </c>
      <c r="AV37" s="116" t="s">
        <v>172</v>
      </c>
    </row>
    <row r="38" spans="1:102" ht="15" customHeight="1" x14ac:dyDescent="0.2">
      <c r="A38" s="125" t="s">
        <v>38</v>
      </c>
      <c r="B38" s="171" t="s">
        <v>248</v>
      </c>
      <c r="C38" s="116" t="s">
        <v>120</v>
      </c>
      <c r="D38" s="76">
        <f t="shared" si="5"/>
        <v>5</v>
      </c>
      <c r="E38" s="101">
        <f t="shared" si="6"/>
        <v>5</v>
      </c>
      <c r="F38" s="76"/>
      <c r="G38" s="77"/>
      <c r="H38" s="73"/>
      <c r="I38" s="100"/>
      <c r="J38" s="101"/>
      <c r="K38" s="73"/>
      <c r="L38" s="77"/>
      <c r="M38" s="73"/>
      <c r="N38" s="100"/>
      <c r="O38" s="101"/>
      <c r="P38" s="73">
        <v>2</v>
      </c>
      <c r="Q38" s="77">
        <v>0</v>
      </c>
      <c r="R38" s="73">
        <v>3</v>
      </c>
      <c r="S38" s="100" t="s">
        <v>64</v>
      </c>
      <c r="T38" s="101">
        <v>5</v>
      </c>
      <c r="U38" s="73"/>
      <c r="V38" s="77"/>
      <c r="W38" s="73"/>
      <c r="X38" s="100"/>
      <c r="Y38" s="101"/>
      <c r="Z38" s="73"/>
      <c r="AA38" s="77"/>
      <c r="AB38" s="73"/>
      <c r="AC38" s="100"/>
      <c r="AD38" s="101"/>
      <c r="AE38" s="76"/>
      <c r="AF38" s="78"/>
      <c r="AG38" s="73"/>
      <c r="AH38" s="100"/>
      <c r="AI38" s="101"/>
      <c r="AJ38" s="76"/>
      <c r="AK38" s="77"/>
      <c r="AL38" s="73"/>
      <c r="AM38" s="100"/>
      <c r="AN38" s="101"/>
      <c r="AO38" s="287" t="str">
        <f>A39</f>
        <v>28.</v>
      </c>
      <c r="AP38" s="293" t="str">
        <f>B39</f>
        <v>AMXSH0IBNE</v>
      </c>
      <c r="AQ38" s="230" t="str">
        <f>C39</f>
        <v>Számítógép hálózatok</v>
      </c>
      <c r="AR38" s="314"/>
      <c r="AS38" s="296"/>
      <c r="AT38" s="255"/>
      <c r="AU38" s="304" t="s">
        <v>175</v>
      </c>
      <c r="AV38" s="116" t="s">
        <v>176</v>
      </c>
    </row>
    <row r="39" spans="1:102" ht="15" customHeight="1" x14ac:dyDescent="0.2">
      <c r="A39" s="125" t="s">
        <v>39</v>
      </c>
      <c r="B39" s="171" t="s">
        <v>249</v>
      </c>
      <c r="C39" s="116" t="s">
        <v>72</v>
      </c>
      <c r="D39" s="76">
        <f t="shared" si="5"/>
        <v>4</v>
      </c>
      <c r="E39" s="101">
        <f t="shared" si="6"/>
        <v>4</v>
      </c>
      <c r="F39" s="76"/>
      <c r="G39" s="77"/>
      <c r="H39" s="73"/>
      <c r="I39" s="100"/>
      <c r="J39" s="101"/>
      <c r="K39" s="73">
        <v>2</v>
      </c>
      <c r="L39" s="77">
        <v>0</v>
      </c>
      <c r="M39" s="73">
        <v>2</v>
      </c>
      <c r="N39" s="100" t="s">
        <v>64</v>
      </c>
      <c r="O39" s="101">
        <v>4</v>
      </c>
      <c r="P39" s="76"/>
      <c r="Q39" s="77"/>
      <c r="R39" s="73"/>
      <c r="S39" s="100"/>
      <c r="T39" s="101"/>
      <c r="U39" s="76"/>
      <c r="V39" s="77"/>
      <c r="W39" s="73"/>
      <c r="X39" s="100"/>
      <c r="Y39" s="101"/>
      <c r="Z39" s="76"/>
      <c r="AA39" s="77"/>
      <c r="AB39" s="73"/>
      <c r="AC39" s="100"/>
      <c r="AD39" s="101"/>
      <c r="AE39" s="76"/>
      <c r="AF39" s="78"/>
      <c r="AG39" s="73"/>
      <c r="AH39" s="100"/>
      <c r="AI39" s="101"/>
      <c r="AJ39" s="76"/>
      <c r="AK39" s="77"/>
      <c r="AL39" s="73"/>
      <c r="AM39" s="100"/>
      <c r="AN39" s="101"/>
      <c r="AO39" s="287" t="str">
        <f>A15</f>
        <v>6.</v>
      </c>
      <c r="AP39" s="293" t="str">
        <f>B15</f>
        <v>AMXBI0IBNE</v>
      </c>
      <c r="AQ39" s="230" t="str">
        <f>C15</f>
        <v>Bevezetés az informatikába</v>
      </c>
      <c r="AR39" s="314"/>
      <c r="AS39" s="296"/>
      <c r="AT39" s="255"/>
      <c r="AU39" s="304" t="s">
        <v>177</v>
      </c>
      <c r="AV39" s="116" t="s">
        <v>72</v>
      </c>
    </row>
    <row r="40" spans="1:102" ht="15" customHeight="1" x14ac:dyDescent="0.2">
      <c r="A40" s="125" t="s">
        <v>40</v>
      </c>
      <c r="B40" s="171" t="s">
        <v>250</v>
      </c>
      <c r="C40" s="116" t="s">
        <v>73</v>
      </c>
      <c r="D40" s="76">
        <f t="shared" si="5"/>
        <v>3</v>
      </c>
      <c r="E40" s="101">
        <f t="shared" si="6"/>
        <v>3</v>
      </c>
      <c r="F40" s="76"/>
      <c r="G40" s="77"/>
      <c r="H40" s="73"/>
      <c r="I40" s="100"/>
      <c r="J40" s="101"/>
      <c r="K40" s="76"/>
      <c r="L40" s="77"/>
      <c r="M40" s="73"/>
      <c r="N40" s="100"/>
      <c r="O40" s="101"/>
      <c r="P40" s="73"/>
      <c r="Q40" s="77"/>
      <c r="R40" s="73"/>
      <c r="S40" s="100"/>
      <c r="T40" s="101"/>
      <c r="U40" s="76">
        <v>1</v>
      </c>
      <c r="V40" s="77">
        <v>0</v>
      </c>
      <c r="W40" s="73">
        <v>2</v>
      </c>
      <c r="X40" s="100" t="s">
        <v>52</v>
      </c>
      <c r="Y40" s="101">
        <v>3</v>
      </c>
      <c r="Z40" s="76"/>
      <c r="AA40" s="77"/>
      <c r="AB40" s="73"/>
      <c r="AC40" s="100"/>
      <c r="AD40" s="101"/>
      <c r="AE40" s="76"/>
      <c r="AF40" s="78"/>
      <c r="AG40" s="73"/>
      <c r="AH40" s="100"/>
      <c r="AI40" s="101"/>
      <c r="AJ40" s="76"/>
      <c r="AK40" s="77"/>
      <c r="AL40" s="73"/>
      <c r="AM40" s="100"/>
      <c r="AN40" s="101"/>
      <c r="AO40" s="287"/>
      <c r="AP40" s="293"/>
      <c r="AQ40" s="230"/>
      <c r="AR40" s="314"/>
      <c r="AS40" s="296"/>
      <c r="AT40" s="255"/>
      <c r="AU40" s="304" t="s">
        <v>178</v>
      </c>
      <c r="AV40" s="116" t="s">
        <v>73</v>
      </c>
    </row>
    <row r="41" spans="1:102" ht="25.5" x14ac:dyDescent="0.2">
      <c r="A41" s="125" t="s">
        <v>41</v>
      </c>
      <c r="B41" s="171" t="s">
        <v>251</v>
      </c>
      <c r="C41" s="116" t="s">
        <v>96</v>
      </c>
      <c r="D41" s="76">
        <f t="shared" si="5"/>
        <v>4</v>
      </c>
      <c r="E41" s="101">
        <f t="shared" si="6"/>
        <v>4</v>
      </c>
      <c r="F41" s="76"/>
      <c r="G41" s="77"/>
      <c r="H41" s="73"/>
      <c r="I41" s="100"/>
      <c r="J41" s="101"/>
      <c r="K41" s="76"/>
      <c r="L41" s="77"/>
      <c r="M41" s="73"/>
      <c r="N41" s="100"/>
      <c r="O41" s="101"/>
      <c r="P41" s="73"/>
      <c r="Q41" s="77"/>
      <c r="R41" s="73"/>
      <c r="S41" s="100"/>
      <c r="T41" s="101"/>
      <c r="U41" s="76"/>
      <c r="V41" s="77"/>
      <c r="W41" s="73"/>
      <c r="X41" s="100"/>
      <c r="Y41" s="101"/>
      <c r="Z41" s="76">
        <v>2</v>
      </c>
      <c r="AA41" s="77">
        <v>0</v>
      </c>
      <c r="AB41" s="73">
        <v>2</v>
      </c>
      <c r="AC41" s="100" t="s">
        <v>64</v>
      </c>
      <c r="AD41" s="101">
        <v>4</v>
      </c>
      <c r="AE41" s="76"/>
      <c r="AF41" s="78"/>
      <c r="AG41" s="73"/>
      <c r="AH41" s="100"/>
      <c r="AI41" s="101"/>
      <c r="AJ41" s="76"/>
      <c r="AK41" s="77"/>
      <c r="AL41" s="73"/>
      <c r="AM41" s="100"/>
      <c r="AN41" s="101"/>
      <c r="AO41" s="287" t="str">
        <f>A30</f>
        <v>19.</v>
      </c>
      <c r="AP41" s="293" t="str">
        <f>B30</f>
        <v>AMXAB0IBNE</v>
      </c>
      <c r="AQ41" s="230" t="str">
        <f>C30</f>
        <v>Adatbázisok</v>
      </c>
      <c r="AR41" s="287" t="str">
        <f>A14</f>
        <v>5.</v>
      </c>
      <c r="AS41" s="297" t="str">
        <f>B14</f>
        <v>AMXVS0IBNE</v>
      </c>
      <c r="AT41" s="116" t="str">
        <f>C14</f>
        <v>Valószínűségszámítás és matematikai statisztika</v>
      </c>
      <c r="AU41" s="304" t="s">
        <v>209</v>
      </c>
      <c r="AV41" s="116" t="s">
        <v>210</v>
      </c>
    </row>
    <row r="42" spans="1:102" ht="15" customHeight="1" x14ac:dyDescent="0.2">
      <c r="A42" s="125" t="s">
        <v>42</v>
      </c>
      <c r="B42" s="171" t="s">
        <v>252</v>
      </c>
      <c r="C42" s="116" t="s">
        <v>121</v>
      </c>
      <c r="D42" s="76">
        <f t="shared" si="5"/>
        <v>4</v>
      </c>
      <c r="E42" s="101">
        <f t="shared" si="6"/>
        <v>4</v>
      </c>
      <c r="F42" s="76"/>
      <c r="G42" s="77"/>
      <c r="H42" s="73"/>
      <c r="I42" s="100"/>
      <c r="J42" s="101"/>
      <c r="K42" s="76"/>
      <c r="L42" s="77"/>
      <c r="M42" s="73"/>
      <c r="N42" s="100"/>
      <c r="O42" s="101"/>
      <c r="P42" s="73"/>
      <c r="Q42" s="77"/>
      <c r="R42" s="73"/>
      <c r="S42" s="100"/>
      <c r="T42" s="101"/>
      <c r="U42" s="76">
        <v>2</v>
      </c>
      <c r="V42" s="77">
        <v>0</v>
      </c>
      <c r="W42" s="73">
        <v>2</v>
      </c>
      <c r="X42" s="100" t="s">
        <v>64</v>
      </c>
      <c r="Y42" s="101">
        <v>4</v>
      </c>
      <c r="Z42" s="76"/>
      <c r="AA42" s="77"/>
      <c r="AB42" s="73"/>
      <c r="AC42" s="100"/>
      <c r="AD42" s="101"/>
      <c r="AE42" s="76"/>
      <c r="AF42" s="78"/>
      <c r="AG42" s="73"/>
      <c r="AH42" s="100"/>
      <c r="AI42" s="101"/>
      <c r="AJ42" s="76"/>
      <c r="AK42" s="77"/>
      <c r="AL42" s="73"/>
      <c r="AM42" s="100"/>
      <c r="AN42" s="101"/>
      <c r="AO42" s="287" t="str">
        <f>A38</f>
        <v>27.</v>
      </c>
      <c r="AP42" s="293" t="str">
        <f>B38</f>
        <v>AMEOR0IBNE</v>
      </c>
      <c r="AQ42" s="230" t="str">
        <f>C38</f>
        <v>Operációs rendszerek *</v>
      </c>
      <c r="AR42" s="316"/>
      <c r="AS42" s="296"/>
      <c r="AT42" s="255"/>
      <c r="AU42" s="304" t="s">
        <v>179</v>
      </c>
      <c r="AV42" s="116" t="s">
        <v>180</v>
      </c>
    </row>
    <row r="43" spans="1:102" ht="15" customHeight="1" x14ac:dyDescent="0.2">
      <c r="A43" s="125" t="s">
        <v>43</v>
      </c>
      <c r="B43" s="171" t="s">
        <v>253</v>
      </c>
      <c r="C43" s="116" t="s">
        <v>74</v>
      </c>
      <c r="D43" s="76">
        <f t="shared" si="5"/>
        <v>0</v>
      </c>
      <c r="E43" s="101">
        <f t="shared" si="6"/>
        <v>0</v>
      </c>
      <c r="F43" s="76"/>
      <c r="G43" s="77"/>
      <c r="H43" s="73"/>
      <c r="I43" s="100"/>
      <c r="J43" s="101"/>
      <c r="K43" s="76"/>
      <c r="L43" s="77"/>
      <c r="M43" s="73"/>
      <c r="N43" s="100"/>
      <c r="O43" s="101"/>
      <c r="P43" s="73">
        <v>0</v>
      </c>
      <c r="Q43" s="77">
        <v>0</v>
      </c>
      <c r="R43" s="73">
        <v>0</v>
      </c>
      <c r="S43" s="100" t="s">
        <v>75</v>
      </c>
      <c r="T43" s="101">
        <v>0</v>
      </c>
      <c r="U43" s="76"/>
      <c r="V43" s="77"/>
      <c r="W43" s="73"/>
      <c r="X43" s="100"/>
      <c r="Y43" s="101"/>
      <c r="Z43" s="76"/>
      <c r="AA43" s="77"/>
      <c r="AB43" s="73"/>
      <c r="AC43" s="100"/>
      <c r="AD43" s="101"/>
      <c r="AE43" s="76"/>
      <c r="AF43" s="78"/>
      <c r="AG43" s="73"/>
      <c r="AH43" s="100"/>
      <c r="AI43" s="101"/>
      <c r="AJ43" s="76"/>
      <c r="AK43" s="77"/>
      <c r="AL43" s="73"/>
      <c r="AM43" s="100"/>
      <c r="AN43" s="101"/>
      <c r="AO43" s="287" t="str">
        <f>A28</f>
        <v>17.</v>
      </c>
      <c r="AP43" s="293" t="str">
        <f>B28</f>
        <v>AMXSF2IBNE</v>
      </c>
      <c r="AQ43" s="230" t="str">
        <f>C28</f>
        <v>Szoftvertervezés és -fejlesztés II.</v>
      </c>
      <c r="AR43" s="287" t="str">
        <f>A34</f>
        <v>23.</v>
      </c>
      <c r="AS43" s="297" t="str">
        <f>B34</f>
        <v>AMXDR0IBNE</v>
      </c>
      <c r="AT43" s="225" t="str">
        <f>C34</f>
        <v>Digitális rendszerek</v>
      </c>
      <c r="AU43" s="304" t="s">
        <v>164</v>
      </c>
      <c r="AV43" s="116" t="s">
        <v>74</v>
      </c>
    </row>
    <row r="44" spans="1:102" s="110" customFormat="1" ht="15" customHeight="1" x14ac:dyDescent="0.2">
      <c r="A44" s="125" t="s">
        <v>44</v>
      </c>
      <c r="B44" s="182"/>
      <c r="C44" s="132" t="s">
        <v>286</v>
      </c>
      <c r="D44" s="107">
        <f t="shared" si="5"/>
        <v>24</v>
      </c>
      <c r="E44" s="101">
        <f t="shared" si="6"/>
        <v>30</v>
      </c>
      <c r="F44" s="107"/>
      <c r="G44" s="108"/>
      <c r="H44" s="120"/>
      <c r="I44" s="109"/>
      <c r="J44" s="101"/>
      <c r="K44" s="107"/>
      <c r="L44" s="108"/>
      <c r="M44" s="120"/>
      <c r="N44" s="109"/>
      <c r="O44" s="101"/>
      <c r="P44" s="120"/>
      <c r="Q44" s="108"/>
      <c r="R44" s="120"/>
      <c r="S44" s="109"/>
      <c r="T44" s="101"/>
      <c r="U44" s="107">
        <v>4</v>
      </c>
      <c r="V44" s="108">
        <v>0</v>
      </c>
      <c r="W44" s="120">
        <v>2</v>
      </c>
      <c r="X44" s="109"/>
      <c r="Y44" s="101">
        <v>8</v>
      </c>
      <c r="Z44" s="107">
        <v>3</v>
      </c>
      <c r="AA44" s="108">
        <v>0</v>
      </c>
      <c r="AB44" s="120">
        <v>3</v>
      </c>
      <c r="AC44" s="109"/>
      <c r="AD44" s="101">
        <v>8</v>
      </c>
      <c r="AE44" s="107">
        <v>2</v>
      </c>
      <c r="AF44" s="133">
        <v>0</v>
      </c>
      <c r="AG44" s="120">
        <v>4</v>
      </c>
      <c r="AH44" s="109"/>
      <c r="AI44" s="101">
        <v>7</v>
      </c>
      <c r="AJ44" s="107">
        <v>2</v>
      </c>
      <c r="AK44" s="108">
        <v>0</v>
      </c>
      <c r="AL44" s="120">
        <v>4</v>
      </c>
      <c r="AM44" s="109"/>
      <c r="AN44" s="101">
        <v>7</v>
      </c>
      <c r="AO44" s="287"/>
      <c r="AP44" s="293"/>
      <c r="AQ44" s="230"/>
      <c r="AR44" s="316"/>
      <c r="AS44" s="296"/>
      <c r="AT44" s="255"/>
      <c r="AU44" s="306"/>
      <c r="AV44" s="132"/>
      <c r="AX44" s="26"/>
      <c r="AY44" s="26"/>
    </row>
    <row r="45" spans="1:102" ht="15" customHeight="1" x14ac:dyDescent="0.2">
      <c r="A45" s="125" t="s">
        <v>45</v>
      </c>
      <c r="B45" s="183" t="s">
        <v>214</v>
      </c>
      <c r="C45" s="116" t="s">
        <v>135</v>
      </c>
      <c r="D45" s="76">
        <f t="shared" ref="D45" si="9">SUM(F45:H45)+SUM(K45:M45)+SUM(P45:R45)+SUM(U45:W45)+SUM(Z45:AB45)+SUM(AE45:AG45)+SUM(AJ45:AL45)</f>
        <v>4</v>
      </c>
      <c r="E45" s="101">
        <f t="shared" ref="E45:E47" si="10">J45+O45+T45+Y45+AD45+AI45+AN45</f>
        <v>8</v>
      </c>
      <c r="F45" s="102"/>
      <c r="G45" s="103"/>
      <c r="H45" s="104"/>
      <c r="I45" s="105"/>
      <c r="J45" s="106"/>
      <c r="K45" s="102"/>
      <c r="L45" s="103"/>
      <c r="M45" s="104"/>
      <c r="N45" s="105"/>
      <c r="O45" s="106"/>
      <c r="P45" s="104"/>
      <c r="Q45" s="103"/>
      <c r="R45" s="104"/>
      <c r="S45" s="105"/>
      <c r="T45" s="106"/>
      <c r="U45" s="102">
        <v>0</v>
      </c>
      <c r="V45" s="103">
        <v>0</v>
      </c>
      <c r="W45" s="104">
        <v>1</v>
      </c>
      <c r="X45" s="105" t="s">
        <v>52</v>
      </c>
      <c r="Y45" s="106">
        <v>2</v>
      </c>
      <c r="Z45" s="102">
        <v>0</v>
      </c>
      <c r="AA45" s="103">
        <v>0</v>
      </c>
      <c r="AB45" s="104">
        <v>1</v>
      </c>
      <c r="AC45" s="105" t="s">
        <v>52</v>
      </c>
      <c r="AD45" s="106">
        <v>2</v>
      </c>
      <c r="AE45" s="102">
        <v>0</v>
      </c>
      <c r="AF45" s="134">
        <v>0</v>
      </c>
      <c r="AG45" s="104">
        <v>1</v>
      </c>
      <c r="AH45" s="105" t="s">
        <v>52</v>
      </c>
      <c r="AI45" s="106">
        <v>2</v>
      </c>
      <c r="AJ45" s="102">
        <v>0</v>
      </c>
      <c r="AK45" s="103">
        <v>0</v>
      </c>
      <c r="AL45" s="104">
        <v>1</v>
      </c>
      <c r="AM45" s="105" t="s">
        <v>52</v>
      </c>
      <c r="AN45" s="106">
        <v>2</v>
      </c>
      <c r="AO45" s="287"/>
      <c r="AP45" s="293"/>
      <c r="AQ45" s="230"/>
      <c r="AR45" s="314"/>
      <c r="AS45" s="296"/>
      <c r="AT45" s="255"/>
      <c r="AU45" s="307" t="s">
        <v>201</v>
      </c>
      <c r="AV45" s="116" t="s">
        <v>200</v>
      </c>
    </row>
    <row r="46" spans="1:102" ht="15" customHeight="1" x14ac:dyDescent="0.2">
      <c r="A46" s="45" t="s">
        <v>46</v>
      </c>
      <c r="B46" s="183" t="s">
        <v>215</v>
      </c>
      <c r="C46" s="116" t="s">
        <v>76</v>
      </c>
      <c r="D46" s="124"/>
      <c r="E46" s="101">
        <f t="shared" si="10"/>
        <v>6</v>
      </c>
      <c r="F46" s="62"/>
      <c r="G46" s="63"/>
      <c r="H46" s="64"/>
      <c r="I46" s="65"/>
      <c r="J46" s="66"/>
      <c r="K46" s="62"/>
      <c r="L46" s="63"/>
      <c r="M46" s="64"/>
      <c r="N46" s="65"/>
      <c r="O46" s="66"/>
      <c r="P46" s="64"/>
      <c r="Q46" s="63"/>
      <c r="R46" s="64"/>
      <c r="S46" s="65"/>
      <c r="T46" s="66"/>
      <c r="U46" s="62"/>
      <c r="V46" s="63"/>
      <c r="W46" s="64"/>
      <c r="X46" s="65"/>
      <c r="Y46" s="66"/>
      <c r="Z46" s="62"/>
      <c r="AA46" s="63"/>
      <c r="AB46" s="64"/>
      <c r="AC46" s="65"/>
      <c r="AD46" s="66"/>
      <c r="AE46" s="62"/>
      <c r="AF46" s="135"/>
      <c r="AG46" s="64"/>
      <c r="AH46" s="65" t="s">
        <v>52</v>
      </c>
      <c r="AI46" s="66">
        <v>6</v>
      </c>
      <c r="AJ46" s="62"/>
      <c r="AK46" s="63"/>
      <c r="AL46" s="64"/>
      <c r="AM46" s="65"/>
      <c r="AN46" s="66"/>
      <c r="AO46" s="287"/>
      <c r="AP46" s="293"/>
      <c r="AQ46" s="230"/>
      <c r="AR46" s="314"/>
      <c r="AS46" s="296"/>
      <c r="AT46" s="255"/>
      <c r="AU46" s="307" t="s">
        <v>202</v>
      </c>
      <c r="AV46" s="116" t="s">
        <v>76</v>
      </c>
    </row>
    <row r="47" spans="1:102" ht="15" customHeight="1" thickBot="1" x14ac:dyDescent="0.25">
      <c r="A47" s="142" t="s">
        <v>47</v>
      </c>
      <c r="B47" s="173" t="s">
        <v>216</v>
      </c>
      <c r="C47" s="139" t="s">
        <v>77</v>
      </c>
      <c r="D47" s="23"/>
      <c r="E47" s="169">
        <f t="shared" si="10"/>
        <v>9</v>
      </c>
      <c r="F47" s="23"/>
      <c r="G47" s="22"/>
      <c r="H47" s="138"/>
      <c r="I47" s="137"/>
      <c r="J47" s="24"/>
      <c r="K47" s="23"/>
      <c r="L47" s="22"/>
      <c r="M47" s="138"/>
      <c r="N47" s="137"/>
      <c r="O47" s="24"/>
      <c r="P47" s="138"/>
      <c r="Q47" s="22"/>
      <c r="R47" s="138"/>
      <c r="S47" s="137"/>
      <c r="T47" s="24"/>
      <c r="U47" s="23"/>
      <c r="V47" s="22"/>
      <c r="W47" s="138"/>
      <c r="X47" s="137"/>
      <c r="Y47" s="24"/>
      <c r="Z47" s="23"/>
      <c r="AA47" s="22"/>
      <c r="AB47" s="138"/>
      <c r="AC47" s="137"/>
      <c r="AD47" s="24"/>
      <c r="AE47" s="23"/>
      <c r="AF47" s="136"/>
      <c r="AG47" s="138"/>
      <c r="AH47" s="137"/>
      <c r="AI47" s="24"/>
      <c r="AJ47" s="23"/>
      <c r="AK47" s="22"/>
      <c r="AL47" s="138"/>
      <c r="AM47" s="137" t="s">
        <v>52</v>
      </c>
      <c r="AN47" s="169">
        <v>9</v>
      </c>
      <c r="AO47" s="260"/>
      <c r="AP47" s="294"/>
      <c r="AQ47" s="290"/>
      <c r="AR47" s="317"/>
      <c r="AS47" s="301"/>
      <c r="AT47" s="226"/>
      <c r="AU47" s="308" t="s">
        <v>203</v>
      </c>
      <c r="AV47" s="139" t="s">
        <v>77</v>
      </c>
    </row>
    <row r="48" spans="1:102" s="52" customFormat="1" ht="15" customHeight="1" x14ac:dyDescent="0.2">
      <c r="A48" s="434"/>
      <c r="B48" s="435" t="s">
        <v>287</v>
      </c>
      <c r="C48" s="436"/>
      <c r="D48" s="437">
        <f>SUM(D49:D50)</f>
        <v>22</v>
      </c>
      <c r="E48" s="438">
        <f>SUM(E49:E50)</f>
        <v>28</v>
      </c>
      <c r="F48" s="439">
        <f>SUM(F49:F50)</f>
        <v>0</v>
      </c>
      <c r="G48" s="440">
        <f>SUM(G49:G50)</f>
        <v>0</v>
      </c>
      <c r="H48" s="440">
        <f>SUM(H49:H50)</f>
        <v>0</v>
      </c>
      <c r="I48" s="440"/>
      <c r="J48" s="441">
        <f>SUM(J49:J50)</f>
        <v>0</v>
      </c>
      <c r="K48" s="439">
        <f>SUM(K49:K50)</f>
        <v>0</v>
      </c>
      <c r="L48" s="440">
        <f>SUM(L49:L50)</f>
        <v>0</v>
      </c>
      <c r="M48" s="440">
        <f>SUM(M49:M50)</f>
        <v>0</v>
      </c>
      <c r="N48" s="440"/>
      <c r="O48" s="441">
        <f>SUM(O49:O50)</f>
        <v>0</v>
      </c>
      <c r="P48" s="439">
        <f>SUM(P49:P50)</f>
        <v>0</v>
      </c>
      <c r="Q48" s="440">
        <f>SUM(Q49:Q50)</f>
        <v>0</v>
      </c>
      <c r="R48" s="440">
        <f>SUM(R49:R50)</f>
        <v>0</v>
      </c>
      <c r="S48" s="440"/>
      <c r="T48" s="441">
        <f>SUM(T49:T50)</f>
        <v>0</v>
      </c>
      <c r="U48" s="439">
        <f>SUM(U49:U50)</f>
        <v>0</v>
      </c>
      <c r="V48" s="440">
        <f>SUM(V49:V50)</f>
        <v>0</v>
      </c>
      <c r="W48" s="440">
        <f>SUM(W49:W50)</f>
        <v>0</v>
      </c>
      <c r="X48" s="440"/>
      <c r="Y48" s="441">
        <f>SUM(Y49:Y50)</f>
        <v>0</v>
      </c>
      <c r="Z48" s="439">
        <f>SUM(Z49:Z50)</f>
        <v>6</v>
      </c>
      <c r="AA48" s="440">
        <f>SUM(AA49:AA50)</f>
        <v>0</v>
      </c>
      <c r="AB48" s="440">
        <f>SUM(AB49:AB50)</f>
        <v>0</v>
      </c>
      <c r="AC48" s="440"/>
      <c r="AD48" s="441">
        <f>SUM(AD49:AD50)</f>
        <v>6</v>
      </c>
      <c r="AE48" s="439">
        <f>SUM(AE49:AE50)</f>
        <v>8</v>
      </c>
      <c r="AF48" s="440">
        <f>SUM(AF49:AF50)</f>
        <v>0</v>
      </c>
      <c r="AG48" s="440">
        <f>SUM(AG49:AG50)</f>
        <v>0</v>
      </c>
      <c r="AH48" s="440"/>
      <c r="AI48" s="441">
        <f>SUM(AI49:AI50)</f>
        <v>12</v>
      </c>
      <c r="AJ48" s="439">
        <f>SUM(AJ49:AJ50)</f>
        <v>8</v>
      </c>
      <c r="AK48" s="440">
        <f>SUM(AK49:AK50)</f>
        <v>0</v>
      </c>
      <c r="AL48" s="440">
        <f>SUM(AL49:AL50)</f>
        <v>0</v>
      </c>
      <c r="AM48" s="440"/>
      <c r="AN48" s="442">
        <f>SUM(AN49:AN50)</f>
        <v>10</v>
      </c>
      <c r="AO48" s="26"/>
      <c r="AP48" s="234"/>
      <c r="AQ48" s="26"/>
      <c r="AR48" s="26"/>
      <c r="AS48" s="26"/>
      <c r="AT48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</row>
    <row r="49" spans="1:102" ht="15" customHeight="1" x14ac:dyDescent="0.2">
      <c r="A49" s="47" t="s">
        <v>48</v>
      </c>
      <c r="B49" s="25" t="s">
        <v>276</v>
      </c>
      <c r="C49" s="58"/>
      <c r="D49" s="53">
        <f t="shared" ref="D49:D50" si="11">SUM(F49:H49)+SUM(K49:M49)+SUM(P49:R49)+SUM(U49:W49)+SUM(Z49:AB49)+SUM(AE49:AG49)+SUM(AJ49:AL49)</f>
        <v>14</v>
      </c>
      <c r="E49" s="91">
        <f t="shared" ref="E49:E50" si="12">J49+O49+T49+Y49+AD49+AI49+AN49</f>
        <v>18</v>
      </c>
      <c r="F49" s="53"/>
      <c r="G49" s="114"/>
      <c r="H49" s="114"/>
      <c r="I49" s="41"/>
      <c r="J49" s="143"/>
      <c r="K49" s="53"/>
      <c r="L49" s="114"/>
      <c r="M49" s="114"/>
      <c r="N49" s="41"/>
      <c r="O49" s="143"/>
      <c r="P49" s="53"/>
      <c r="Q49" s="41"/>
      <c r="R49" s="114"/>
      <c r="S49" s="41"/>
      <c r="T49" s="143"/>
      <c r="U49" s="53"/>
      <c r="V49" s="41"/>
      <c r="W49" s="114"/>
      <c r="X49" s="41"/>
      <c r="Y49" s="143"/>
      <c r="Z49" s="53">
        <v>4</v>
      </c>
      <c r="AA49" s="41"/>
      <c r="AB49" s="114"/>
      <c r="AC49" s="41"/>
      <c r="AD49" s="170">
        <v>4</v>
      </c>
      <c r="AE49" s="53">
        <v>4</v>
      </c>
      <c r="AF49" s="41"/>
      <c r="AG49" s="114"/>
      <c r="AH49" s="41"/>
      <c r="AI49" s="170">
        <v>6</v>
      </c>
      <c r="AJ49" s="53">
        <v>6</v>
      </c>
      <c r="AK49" s="114"/>
      <c r="AL49" s="114"/>
      <c r="AM49" s="41"/>
      <c r="AN49" s="170">
        <v>8</v>
      </c>
      <c r="AO49" s="26"/>
      <c r="AR49" s="26"/>
      <c r="AU49" s="26"/>
      <c r="AV49" s="26"/>
    </row>
    <row r="50" spans="1:102" ht="15" customHeight="1" x14ac:dyDescent="0.2">
      <c r="A50" s="429" t="s">
        <v>132</v>
      </c>
      <c r="B50" s="430" t="s">
        <v>277</v>
      </c>
      <c r="C50" s="194"/>
      <c r="D50" s="81">
        <f t="shared" si="11"/>
        <v>8</v>
      </c>
      <c r="E50" s="431">
        <f t="shared" si="12"/>
        <v>10</v>
      </c>
      <c r="F50" s="81"/>
      <c r="G50" s="82"/>
      <c r="H50" s="82"/>
      <c r="I50" s="83"/>
      <c r="J50" s="84"/>
      <c r="K50" s="81"/>
      <c r="L50" s="82"/>
      <c r="M50" s="82"/>
      <c r="N50" s="83"/>
      <c r="O50" s="84"/>
      <c r="P50" s="81"/>
      <c r="Q50" s="83"/>
      <c r="R50" s="82"/>
      <c r="S50" s="83"/>
      <c r="T50" s="84"/>
      <c r="U50" s="81"/>
      <c r="V50" s="83"/>
      <c r="W50" s="82"/>
      <c r="X50" s="83"/>
      <c r="Y50" s="84"/>
      <c r="Z50" s="81">
        <v>2</v>
      </c>
      <c r="AA50" s="83"/>
      <c r="AB50" s="82"/>
      <c r="AC50" s="83"/>
      <c r="AD50" s="432">
        <v>2</v>
      </c>
      <c r="AE50" s="81">
        <v>4</v>
      </c>
      <c r="AF50" s="83"/>
      <c r="AG50" s="82"/>
      <c r="AH50" s="83"/>
      <c r="AI50" s="432">
        <v>6</v>
      </c>
      <c r="AJ50" s="81">
        <v>2</v>
      </c>
      <c r="AK50" s="82"/>
      <c r="AL50" s="82"/>
      <c r="AM50" s="83"/>
      <c r="AN50" s="432">
        <v>2</v>
      </c>
      <c r="AO50" s="26"/>
      <c r="AR50" s="26"/>
      <c r="AU50" s="26"/>
      <c r="AV50" s="26"/>
    </row>
    <row r="51" spans="1:102" ht="15" customHeight="1" x14ac:dyDescent="0.2">
      <c r="A51" s="51"/>
      <c r="B51" s="433" t="s">
        <v>53</v>
      </c>
      <c r="C51" s="433"/>
      <c r="D51" s="119">
        <f>D9+D18+D26+D48</f>
        <v>160</v>
      </c>
      <c r="E51" s="320">
        <f>J51+O51+T51+Y51+AD51+AI51+AN51</f>
        <v>210</v>
      </c>
      <c r="F51" s="119">
        <f>SUM(F9+F18+F26+F48)</f>
        <v>15</v>
      </c>
      <c r="G51" s="119">
        <f>SUM(G9+G18+G26+G48)</f>
        <v>6</v>
      </c>
      <c r="H51" s="119">
        <f>SUM(H9+H18+H26+H48)</f>
        <v>4</v>
      </c>
      <c r="I51" s="119">
        <f>SUM(I9+I18+I26+I48)</f>
        <v>0</v>
      </c>
      <c r="J51" s="119">
        <f>SUM(J9+J18+J26+J48)</f>
        <v>29</v>
      </c>
      <c r="K51" s="119">
        <f>SUM(K9+K18+K26+K48)</f>
        <v>16</v>
      </c>
      <c r="L51" s="119">
        <f>SUM(L9+L18+L26+L48)</f>
        <v>7</v>
      </c>
      <c r="M51" s="119">
        <f>SUM(M9+M18+M26+M48)</f>
        <v>7</v>
      </c>
      <c r="N51" s="119">
        <f>SUM(N9+N18+N26+N48)</f>
        <v>0</v>
      </c>
      <c r="O51" s="119">
        <f>SUM(O9+O18+O26+O48)</f>
        <v>32</v>
      </c>
      <c r="P51" s="119">
        <f>SUM(P9+P18+P26+P48)</f>
        <v>10</v>
      </c>
      <c r="Q51" s="119">
        <f>SUM(Q9+Q18+Q26+Q48)</f>
        <v>1</v>
      </c>
      <c r="R51" s="119">
        <f>SUM(R9+R18+R26+R48)</f>
        <v>12</v>
      </c>
      <c r="S51" s="119">
        <f>SUM(S9+S18+S26+S48)</f>
        <v>0</v>
      </c>
      <c r="T51" s="119">
        <f>SUM(T9+T18+T26+T48)</f>
        <v>27</v>
      </c>
      <c r="U51" s="119">
        <f>SUM(U9+U18+U26+U48)</f>
        <v>14</v>
      </c>
      <c r="V51" s="119">
        <f>SUM(V9+V18+V26+V48)</f>
        <v>3</v>
      </c>
      <c r="W51" s="119">
        <f>SUM(W9+W18+W26+W48)</f>
        <v>10</v>
      </c>
      <c r="X51" s="119">
        <f>SUM(X9+X18+X26+X48)</f>
        <v>0</v>
      </c>
      <c r="Y51" s="119">
        <f>SUM(Y9+Y18+Y26+Y48)</f>
        <v>33</v>
      </c>
      <c r="Z51" s="119">
        <f>SUM(Z9+Z18+Z26+Z48)</f>
        <v>14</v>
      </c>
      <c r="AA51" s="119">
        <f>SUM(AA9+AA18+AA26+AA48)</f>
        <v>1</v>
      </c>
      <c r="AB51" s="119">
        <f>SUM(AB9+AB18+AB26+AB48)</f>
        <v>8</v>
      </c>
      <c r="AC51" s="119">
        <f>SUM(AC9+AC18+AC26+AC48)</f>
        <v>0</v>
      </c>
      <c r="AD51" s="119">
        <f>SUM(AD9+AD18+AD26+AD48)</f>
        <v>27</v>
      </c>
      <c r="AE51" s="119">
        <f>SUM(AE9+AE18+AE26+AE48)</f>
        <v>14</v>
      </c>
      <c r="AF51" s="119">
        <f>SUM(AF9+AF18+AF26+AF48)</f>
        <v>0</v>
      </c>
      <c r="AG51" s="119">
        <f>SUM(AG9+AG18+AG26+AG48)</f>
        <v>5</v>
      </c>
      <c r="AH51" s="119">
        <f>SUM(AH9+AH18+AH26+AH48)</f>
        <v>0</v>
      </c>
      <c r="AI51" s="119">
        <f>SUM(AI9+AI18+AI26+AI48)</f>
        <v>32</v>
      </c>
      <c r="AJ51" s="119">
        <f>SUM(AJ9+AJ18+AJ26+AJ48)</f>
        <v>12</v>
      </c>
      <c r="AK51" s="119">
        <f>SUM(AK9+AK18+AK26+AK48)</f>
        <v>0</v>
      </c>
      <c r="AL51" s="119">
        <f>SUM(AL9+AL18+AL26+AL48)</f>
        <v>5</v>
      </c>
      <c r="AM51" s="119">
        <f>SUM(AM9+AM18+AM26+AM48)</f>
        <v>0</v>
      </c>
      <c r="AN51" s="443">
        <f>SUM(AN9+AN18+AN26+AN48)</f>
        <v>30</v>
      </c>
      <c r="AO51" s="26"/>
      <c r="AR51" s="26"/>
      <c r="AU51" s="26"/>
      <c r="AV51" s="26"/>
    </row>
    <row r="52" spans="1:102" ht="15" customHeight="1" x14ac:dyDescent="0.2">
      <c r="A52" s="46"/>
      <c r="B52" s="413"/>
      <c r="C52" s="193" t="s">
        <v>54</v>
      </c>
      <c r="D52" s="34"/>
      <c r="E52" s="428"/>
      <c r="F52" s="34">
        <f>SUM(F51,G51,H51)</f>
        <v>25</v>
      </c>
      <c r="G52" s="113"/>
      <c r="H52" s="113"/>
      <c r="I52" s="113"/>
      <c r="J52" s="111"/>
      <c r="K52" s="34">
        <f>SUM(K51,L51,M51)</f>
        <v>30</v>
      </c>
      <c r="L52" s="113"/>
      <c r="M52" s="113"/>
      <c r="N52" s="113"/>
      <c r="O52" s="111"/>
      <c r="P52" s="34">
        <f>SUM(P51,Q51,R51)</f>
        <v>23</v>
      </c>
      <c r="Q52" s="113"/>
      <c r="R52" s="113"/>
      <c r="S52" s="113"/>
      <c r="T52" s="111"/>
      <c r="U52" s="34">
        <f>SUM(U51,V51,W51)</f>
        <v>27</v>
      </c>
      <c r="V52" s="113"/>
      <c r="W52" s="113"/>
      <c r="X52" s="113"/>
      <c r="Y52" s="111"/>
      <c r="Z52" s="34">
        <f>SUM(Z51,AA51,AB51)</f>
        <v>23</v>
      </c>
      <c r="AA52" s="113"/>
      <c r="AB52" s="113"/>
      <c r="AC52" s="113"/>
      <c r="AD52" s="111"/>
      <c r="AE52" s="34">
        <f>SUM(AE51,AF51,AG51)</f>
        <v>19</v>
      </c>
      <c r="AF52" s="113"/>
      <c r="AG52" s="113"/>
      <c r="AH52" s="113"/>
      <c r="AI52" s="111"/>
      <c r="AJ52" s="34">
        <f>SUM(AJ51,AK51,AL51)</f>
        <v>17</v>
      </c>
      <c r="AK52" s="113"/>
      <c r="AL52" s="113"/>
      <c r="AM52" s="113"/>
      <c r="AN52" s="111"/>
      <c r="AO52" s="26"/>
      <c r="AR52" s="26"/>
      <c r="AU52" s="26"/>
      <c r="AV52" s="26"/>
    </row>
    <row r="53" spans="1:102" ht="15" customHeight="1" x14ac:dyDescent="0.2">
      <c r="A53" s="125"/>
      <c r="B53" s="177"/>
      <c r="C53" s="19" t="s">
        <v>55</v>
      </c>
      <c r="D53" s="124"/>
      <c r="E53" s="374"/>
      <c r="F53" s="124"/>
      <c r="G53" s="122"/>
      <c r="H53" s="122"/>
      <c r="I53" s="122">
        <f>COUNTIF(I10:I25,"v")+COUNTIF(I27:I50,"v")</f>
        <v>4</v>
      </c>
      <c r="J53" s="111"/>
      <c r="K53" s="122"/>
      <c r="L53" s="122"/>
      <c r="M53" s="122"/>
      <c r="N53" s="122">
        <f>COUNTIF(N10:N25,"v")+COUNTIF(N27:N50,"v")</f>
        <v>5</v>
      </c>
      <c r="O53" s="111"/>
      <c r="P53" s="122"/>
      <c r="Q53" s="122"/>
      <c r="R53" s="122"/>
      <c r="S53" s="122">
        <f>COUNTIF(S10:S25,"v")+COUNTIF(S27:S50,"v")</f>
        <v>2</v>
      </c>
      <c r="T53" s="111"/>
      <c r="U53" s="122"/>
      <c r="V53" s="122"/>
      <c r="W53" s="122"/>
      <c r="X53" s="122">
        <f>COUNTIF(X10:X25,"v")+COUNTIF(X27:X50,"v")</f>
        <v>3</v>
      </c>
      <c r="Y53" s="111"/>
      <c r="Z53" s="122"/>
      <c r="AA53" s="122"/>
      <c r="AB53" s="122"/>
      <c r="AC53" s="122">
        <f>COUNTIF(AC10:AC25,"v")+COUNTIF(AC27:AC50,"v")</f>
        <v>2</v>
      </c>
      <c r="AD53" s="111"/>
      <c r="AE53" s="122"/>
      <c r="AF53" s="122"/>
      <c r="AG53" s="122"/>
      <c r="AH53" s="122">
        <f>COUNTIF(AH10:AH25,"v")+COUNTIF(AH27:AH50,"v")</f>
        <v>1</v>
      </c>
      <c r="AI53" s="111"/>
      <c r="AJ53" s="122"/>
      <c r="AK53" s="122"/>
      <c r="AL53" s="122"/>
      <c r="AM53" s="122">
        <f>COUNTIF(AM10:AM25,"v")+COUNTIF(AM27:AM50,"v")</f>
        <v>1</v>
      </c>
      <c r="AN53" s="18"/>
      <c r="AO53" s="26"/>
      <c r="AR53" s="26"/>
      <c r="AU53" s="26"/>
      <c r="AV53" s="26"/>
    </row>
    <row r="54" spans="1:102" ht="15" customHeight="1" thickBot="1" x14ac:dyDescent="0.25">
      <c r="A54" s="142"/>
      <c r="B54" s="178"/>
      <c r="C54" s="158" t="s">
        <v>56</v>
      </c>
      <c r="D54" s="23"/>
      <c r="E54" s="425"/>
      <c r="F54" s="23"/>
      <c r="G54" s="22"/>
      <c r="H54" s="22"/>
      <c r="I54" s="22">
        <f>COUNTIF(I10:I25,"é")+COUNTIF(I27:I50,"é")</f>
        <v>2</v>
      </c>
      <c r="J54" s="426"/>
      <c r="K54" s="22"/>
      <c r="L54" s="22"/>
      <c r="M54" s="22"/>
      <c r="N54" s="22">
        <f>COUNTIF(N10:N25,"é")+COUNTIF(N27:N50,"é")</f>
        <v>2</v>
      </c>
      <c r="O54" s="426"/>
      <c r="P54" s="22"/>
      <c r="Q54" s="22"/>
      <c r="R54" s="22"/>
      <c r="S54" s="22">
        <f>COUNTIF(S10:S25,"é")+COUNTIF(S27:S50,"é")</f>
        <v>4</v>
      </c>
      <c r="T54" s="426"/>
      <c r="U54" s="22"/>
      <c r="V54" s="22"/>
      <c r="W54" s="22"/>
      <c r="X54" s="22">
        <f>COUNTIF(X10:X25,"é")+COUNTIF(X27:X50,"é")</f>
        <v>4</v>
      </c>
      <c r="Y54" s="426"/>
      <c r="Z54" s="22"/>
      <c r="AA54" s="22"/>
      <c r="AB54" s="22"/>
      <c r="AC54" s="22">
        <f>COUNTIF(AC10:AC25,"é")+COUNTIF(AC27:AC50,"é")</f>
        <v>2</v>
      </c>
      <c r="AD54" s="426"/>
      <c r="AE54" s="22"/>
      <c r="AF54" s="22"/>
      <c r="AG54" s="22"/>
      <c r="AH54" s="22">
        <f>COUNTIF(AH10:AH25,"é")+COUNTIF(AH27:AH50,"é")</f>
        <v>3</v>
      </c>
      <c r="AI54" s="426"/>
      <c r="AJ54" s="22"/>
      <c r="AK54" s="22"/>
      <c r="AL54" s="22"/>
      <c r="AM54" s="22">
        <f>COUNTIF(AM10:AM25,"é")+COUNTIF(AM27:AM50,"é")</f>
        <v>2</v>
      </c>
      <c r="AN54" s="427"/>
      <c r="AO54" s="26"/>
      <c r="AR54" s="26"/>
      <c r="AU54" s="26"/>
      <c r="AV54" s="26"/>
    </row>
    <row r="55" spans="1:102" s="52" customFormat="1" ht="15" customHeight="1" x14ac:dyDescent="0.2">
      <c r="A55" s="92"/>
      <c r="B55" s="418" t="s">
        <v>271</v>
      </c>
      <c r="C55" s="419"/>
      <c r="D55" s="420"/>
      <c r="E55" s="421"/>
      <c r="F55" s="422"/>
      <c r="G55" s="423"/>
      <c r="H55" s="423"/>
      <c r="I55" s="423"/>
      <c r="J55" s="424"/>
      <c r="K55" s="422"/>
      <c r="L55" s="423"/>
      <c r="M55" s="423"/>
      <c r="N55" s="423"/>
      <c r="O55" s="424"/>
      <c r="P55" s="422"/>
      <c r="Q55" s="423"/>
      <c r="R55" s="423"/>
      <c r="S55" s="423"/>
      <c r="T55" s="424"/>
      <c r="U55" s="422"/>
      <c r="V55" s="423"/>
      <c r="W55" s="423"/>
      <c r="X55" s="423"/>
      <c r="Y55" s="424"/>
      <c r="Z55" s="422"/>
      <c r="AA55" s="423"/>
      <c r="AB55" s="423"/>
      <c r="AC55" s="423"/>
      <c r="AD55" s="424"/>
      <c r="AE55" s="422"/>
      <c r="AF55" s="423"/>
      <c r="AG55" s="423"/>
      <c r="AH55" s="423"/>
      <c r="AI55" s="424"/>
      <c r="AJ55" s="422"/>
      <c r="AK55" s="423"/>
      <c r="AL55" s="423"/>
      <c r="AM55" s="423"/>
      <c r="AN55" s="444"/>
      <c r="AO55" s="26"/>
      <c r="AP55" s="234"/>
      <c r="AQ55" s="26"/>
      <c r="AR55" s="26"/>
      <c r="AS55" s="26"/>
      <c r="AT55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</row>
    <row r="56" spans="1:102" s="52" customFormat="1" ht="15" customHeight="1" x14ac:dyDescent="0.2">
      <c r="A56" s="144" t="s">
        <v>133</v>
      </c>
      <c r="B56" s="180" t="s">
        <v>254</v>
      </c>
      <c r="C56" s="74" t="s">
        <v>57</v>
      </c>
      <c r="D56" s="75">
        <v>2</v>
      </c>
      <c r="E56" s="377">
        <v>0</v>
      </c>
      <c r="F56" s="75"/>
      <c r="G56" s="130"/>
      <c r="H56" s="130"/>
      <c r="I56" s="130"/>
      <c r="J56" s="445"/>
      <c r="K56" s="75">
        <v>0</v>
      </c>
      <c r="L56" s="130">
        <v>2</v>
      </c>
      <c r="M56" s="130">
        <v>0</v>
      </c>
      <c r="N56" s="130" t="s">
        <v>130</v>
      </c>
      <c r="O56" s="445"/>
      <c r="P56" s="75"/>
      <c r="Q56" s="130"/>
      <c r="R56" s="130"/>
      <c r="S56" s="130"/>
      <c r="T56" s="445"/>
      <c r="U56" s="75"/>
      <c r="V56" s="130"/>
      <c r="W56" s="130"/>
      <c r="X56" s="130"/>
      <c r="Y56" s="445"/>
      <c r="Z56" s="75"/>
      <c r="AA56" s="130"/>
      <c r="AB56" s="130"/>
      <c r="AC56" s="130"/>
      <c r="AD56" s="445"/>
      <c r="AE56" s="75"/>
      <c r="AF56" s="130"/>
      <c r="AG56" s="130"/>
      <c r="AH56" s="130"/>
      <c r="AI56" s="445"/>
      <c r="AJ56" s="75"/>
      <c r="AK56" s="130"/>
      <c r="AL56" s="130"/>
      <c r="AM56" s="130"/>
      <c r="AN56" s="445"/>
      <c r="AO56" s="26"/>
      <c r="AP56" s="234"/>
      <c r="AQ56" s="26"/>
      <c r="AR56" s="26"/>
      <c r="AS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</row>
    <row r="57" spans="1:102" ht="15" customHeight="1" x14ac:dyDescent="0.2">
      <c r="A57" s="125" t="s">
        <v>49</v>
      </c>
      <c r="B57" s="180" t="s">
        <v>255</v>
      </c>
      <c r="C57" s="74" t="s">
        <v>58</v>
      </c>
      <c r="D57" s="75">
        <v>2</v>
      </c>
      <c r="E57" s="377">
        <v>0</v>
      </c>
      <c r="F57" s="76"/>
      <c r="G57" s="77"/>
      <c r="H57" s="77"/>
      <c r="I57" s="77"/>
      <c r="J57" s="101"/>
      <c r="K57" s="76"/>
      <c r="L57" s="77"/>
      <c r="M57" s="77"/>
      <c r="N57" s="77"/>
      <c r="O57" s="101"/>
      <c r="P57" s="75">
        <v>0</v>
      </c>
      <c r="Q57" s="77">
        <v>2</v>
      </c>
      <c r="R57" s="77">
        <v>0</v>
      </c>
      <c r="S57" s="77" t="s">
        <v>130</v>
      </c>
      <c r="T57" s="101"/>
      <c r="U57" s="76"/>
      <c r="V57" s="77"/>
      <c r="W57" s="77"/>
      <c r="X57" s="77"/>
      <c r="Y57" s="101"/>
      <c r="Z57" s="76"/>
      <c r="AA57" s="77"/>
      <c r="AB57" s="77"/>
      <c r="AC57" s="77"/>
      <c r="AD57" s="101"/>
      <c r="AE57" s="76"/>
      <c r="AF57" s="77"/>
      <c r="AG57" s="77"/>
      <c r="AH57" s="77"/>
      <c r="AI57" s="101"/>
      <c r="AJ57" s="76"/>
      <c r="AK57" s="77"/>
      <c r="AL57" s="77"/>
      <c r="AM57" s="77"/>
      <c r="AN57" s="101"/>
      <c r="AO57" s="26"/>
      <c r="AR57" s="26"/>
      <c r="AU57" s="26"/>
      <c r="AV57" s="26"/>
    </row>
    <row r="58" spans="1:102" ht="15" customHeight="1" x14ac:dyDescent="0.2">
      <c r="A58" s="125" t="s">
        <v>95</v>
      </c>
      <c r="B58" s="450" t="s">
        <v>272</v>
      </c>
      <c r="C58" s="451" t="s">
        <v>269</v>
      </c>
      <c r="D58" s="75">
        <v>1</v>
      </c>
      <c r="E58" s="377">
        <v>0</v>
      </c>
      <c r="F58" s="76">
        <v>0</v>
      </c>
      <c r="G58" s="77">
        <v>1</v>
      </c>
      <c r="H58" s="77">
        <v>0</v>
      </c>
      <c r="I58" s="77" t="s">
        <v>130</v>
      </c>
      <c r="J58" s="101">
        <v>0</v>
      </c>
      <c r="K58" s="76"/>
      <c r="L58" s="77"/>
      <c r="M58" s="77"/>
      <c r="N58" s="77"/>
      <c r="O58" s="101"/>
      <c r="P58" s="75"/>
      <c r="Q58" s="77"/>
      <c r="R58" s="77"/>
      <c r="S58" s="77"/>
      <c r="T58" s="101"/>
      <c r="U58" s="76"/>
      <c r="V58" s="77"/>
      <c r="W58" s="77"/>
      <c r="X58" s="77"/>
      <c r="Y58" s="101"/>
      <c r="Z58" s="76"/>
      <c r="AA58" s="77"/>
      <c r="AB58" s="77"/>
      <c r="AC58" s="77"/>
      <c r="AD58" s="101"/>
      <c r="AE58" s="76"/>
      <c r="AF58" s="77"/>
      <c r="AG58" s="77"/>
      <c r="AH58" s="77"/>
      <c r="AI58" s="101"/>
      <c r="AJ58" s="76"/>
      <c r="AK58" s="77"/>
      <c r="AL58" s="77"/>
      <c r="AM58" s="77"/>
      <c r="AN58" s="101"/>
      <c r="AO58" s="26"/>
      <c r="AR58" s="26"/>
      <c r="AU58" s="26"/>
      <c r="AV58" s="26"/>
    </row>
    <row r="59" spans="1:102" ht="15" customHeight="1" x14ac:dyDescent="0.2">
      <c r="A59" s="125" t="s">
        <v>278</v>
      </c>
      <c r="B59" s="450" t="s">
        <v>273</v>
      </c>
      <c r="C59" s="451" t="s">
        <v>270</v>
      </c>
      <c r="D59" s="75">
        <v>1</v>
      </c>
      <c r="E59" s="377">
        <v>0</v>
      </c>
      <c r="F59" s="76"/>
      <c r="G59" s="77"/>
      <c r="H59" s="77"/>
      <c r="I59" s="77"/>
      <c r="J59" s="101"/>
      <c r="K59" s="76">
        <v>0</v>
      </c>
      <c r="L59" s="77">
        <v>1</v>
      </c>
      <c r="M59" s="77">
        <v>0</v>
      </c>
      <c r="N59" s="77" t="s">
        <v>130</v>
      </c>
      <c r="O59" s="101">
        <v>0</v>
      </c>
      <c r="P59" s="75"/>
      <c r="Q59" s="77"/>
      <c r="R59" s="77"/>
      <c r="S59" s="77"/>
      <c r="T59" s="101"/>
      <c r="U59" s="76"/>
      <c r="V59" s="77"/>
      <c r="W59" s="77"/>
      <c r="X59" s="77"/>
      <c r="Y59" s="101"/>
      <c r="Z59" s="76"/>
      <c r="AA59" s="77"/>
      <c r="AB59" s="77"/>
      <c r="AC59" s="77"/>
      <c r="AD59" s="101"/>
      <c r="AE59" s="76"/>
      <c r="AF59" s="77"/>
      <c r="AG59" s="77"/>
      <c r="AH59" s="77"/>
      <c r="AI59" s="101"/>
      <c r="AJ59" s="76"/>
      <c r="AK59" s="77"/>
      <c r="AL59" s="77"/>
      <c r="AM59" s="77"/>
      <c r="AN59" s="101"/>
      <c r="AO59" s="26"/>
      <c r="AR59" s="26"/>
      <c r="AU59" s="26"/>
      <c r="AV59" s="26"/>
    </row>
    <row r="60" spans="1:102" ht="15" customHeight="1" x14ac:dyDescent="0.2">
      <c r="A60" s="125" t="s">
        <v>279</v>
      </c>
      <c r="B60" s="450" t="s">
        <v>274</v>
      </c>
      <c r="C60" s="451" t="s">
        <v>288</v>
      </c>
      <c r="D60" s="75">
        <v>3</v>
      </c>
      <c r="E60" s="377">
        <v>2</v>
      </c>
      <c r="F60" s="76"/>
      <c r="G60" s="77"/>
      <c r="H60" s="77"/>
      <c r="I60" s="77"/>
      <c r="J60" s="101"/>
      <c r="K60" s="76"/>
      <c r="L60" s="77"/>
      <c r="M60" s="77"/>
      <c r="N60" s="77"/>
      <c r="O60" s="101"/>
      <c r="P60" s="75">
        <v>0</v>
      </c>
      <c r="Q60" s="77">
        <v>3</v>
      </c>
      <c r="R60" s="77">
        <v>0</v>
      </c>
      <c r="S60" s="77" t="s">
        <v>52</v>
      </c>
      <c r="T60" s="101">
        <v>2</v>
      </c>
      <c r="U60" s="76"/>
      <c r="V60" s="77"/>
      <c r="W60" s="77"/>
      <c r="X60" s="77"/>
      <c r="Y60" s="101"/>
      <c r="Z60" s="76"/>
      <c r="AA60" s="77"/>
      <c r="AB60" s="77"/>
      <c r="AC60" s="77"/>
      <c r="AD60" s="101"/>
      <c r="AE60" s="76"/>
      <c r="AF60" s="77"/>
      <c r="AG60" s="77"/>
      <c r="AH60" s="77"/>
      <c r="AI60" s="101"/>
      <c r="AJ60" s="76"/>
      <c r="AK60" s="77"/>
      <c r="AL60" s="77"/>
      <c r="AM60" s="77"/>
      <c r="AN60" s="101"/>
      <c r="AO60" s="26" t="s">
        <v>296</v>
      </c>
      <c r="AR60" s="26"/>
      <c r="AU60" s="26"/>
      <c r="AV60" s="26"/>
    </row>
    <row r="61" spans="1:102" ht="15" customHeight="1" x14ac:dyDescent="0.2">
      <c r="A61" s="125" t="s">
        <v>280</v>
      </c>
      <c r="B61" s="450" t="s">
        <v>275</v>
      </c>
      <c r="C61" s="451" t="s">
        <v>289</v>
      </c>
      <c r="D61" s="75">
        <v>3</v>
      </c>
      <c r="E61" s="377">
        <v>2</v>
      </c>
      <c r="F61" s="76"/>
      <c r="G61" s="77"/>
      <c r="H61" s="77"/>
      <c r="I61" s="77"/>
      <c r="J61" s="101"/>
      <c r="K61" s="76"/>
      <c r="L61" s="77"/>
      <c r="M61" s="77"/>
      <c r="N61" s="77"/>
      <c r="O61" s="101"/>
      <c r="P61" s="75"/>
      <c r="Q61" s="77"/>
      <c r="R61" s="77"/>
      <c r="S61" s="77"/>
      <c r="T61" s="101"/>
      <c r="U61" s="76">
        <v>0</v>
      </c>
      <c r="V61" s="77">
        <v>3</v>
      </c>
      <c r="W61" s="77">
        <v>0</v>
      </c>
      <c r="X61" s="77" t="s">
        <v>52</v>
      </c>
      <c r="Y61" s="101">
        <v>2</v>
      </c>
      <c r="Z61" s="76"/>
      <c r="AA61" s="77"/>
      <c r="AB61" s="77"/>
      <c r="AC61" s="77"/>
      <c r="AD61" s="101"/>
      <c r="AE61" s="76"/>
      <c r="AF61" s="77"/>
      <c r="AG61" s="77"/>
      <c r="AH61" s="77"/>
      <c r="AI61" s="101"/>
      <c r="AJ61" s="76"/>
      <c r="AK61" s="77"/>
      <c r="AL61" s="77"/>
      <c r="AM61" s="77"/>
      <c r="AN61" s="101"/>
      <c r="AO61" s="26" t="s">
        <v>297</v>
      </c>
      <c r="AR61" s="26"/>
      <c r="AU61" s="26"/>
      <c r="AV61" s="26"/>
    </row>
    <row r="62" spans="1:102" ht="15" customHeight="1" x14ac:dyDescent="0.2">
      <c r="A62" s="125" t="s">
        <v>281</v>
      </c>
      <c r="B62" s="450" t="s">
        <v>283</v>
      </c>
      <c r="C62" s="451" t="s">
        <v>290</v>
      </c>
      <c r="D62" s="75"/>
      <c r="E62" s="126"/>
      <c r="F62" s="76"/>
      <c r="G62" s="77"/>
      <c r="H62" s="77"/>
      <c r="I62" s="77"/>
      <c r="J62" s="101"/>
      <c r="K62" s="76"/>
      <c r="L62" s="77"/>
      <c r="M62" s="77"/>
      <c r="N62" s="77"/>
      <c r="O62" s="101"/>
      <c r="P62" s="75"/>
      <c r="Q62" s="77"/>
      <c r="R62" s="77"/>
      <c r="S62" s="77"/>
      <c r="T62" s="101"/>
      <c r="U62" s="76"/>
      <c r="V62" s="77"/>
      <c r="W62" s="77"/>
      <c r="X62" s="77"/>
      <c r="Y62" s="101"/>
      <c r="Z62" s="76"/>
      <c r="AA62" s="77"/>
      <c r="AB62" s="77"/>
      <c r="AC62" s="77"/>
      <c r="AD62" s="101"/>
      <c r="AE62" s="76"/>
      <c r="AF62" s="77"/>
      <c r="AG62" s="77"/>
      <c r="AH62" s="77"/>
      <c r="AI62" s="101"/>
      <c r="AJ62" s="76"/>
      <c r="AK62" s="77"/>
      <c r="AL62" s="77"/>
      <c r="AM62" s="77"/>
      <c r="AN62" s="101"/>
      <c r="AO62" s="26"/>
      <c r="AR62" s="26"/>
      <c r="AU62" s="26"/>
      <c r="AV62" s="26"/>
    </row>
    <row r="63" spans="1:102" ht="15" customHeight="1" thickBot="1" x14ac:dyDescent="0.25">
      <c r="A63" s="142" t="s">
        <v>282</v>
      </c>
      <c r="B63" s="452" t="s">
        <v>283</v>
      </c>
      <c r="C63" s="453" t="s">
        <v>291</v>
      </c>
      <c r="D63" s="79"/>
      <c r="E63" s="375"/>
      <c r="F63" s="79"/>
      <c r="G63" s="80"/>
      <c r="H63" s="80"/>
      <c r="I63" s="80"/>
      <c r="J63" s="169"/>
      <c r="K63" s="79"/>
      <c r="L63" s="80"/>
      <c r="M63" s="80"/>
      <c r="N63" s="80"/>
      <c r="O63" s="169"/>
      <c r="P63" s="79"/>
      <c r="Q63" s="80"/>
      <c r="R63" s="80"/>
      <c r="S63" s="80"/>
      <c r="T63" s="169"/>
      <c r="U63" s="79"/>
      <c r="V63" s="80"/>
      <c r="W63" s="80"/>
      <c r="X63" s="80"/>
      <c r="Y63" s="169"/>
      <c r="Z63" s="79"/>
      <c r="AA63" s="80"/>
      <c r="AB63" s="80"/>
      <c r="AC63" s="80"/>
      <c r="AD63" s="169"/>
      <c r="AE63" s="79"/>
      <c r="AF63" s="80"/>
      <c r="AG63" s="80"/>
      <c r="AH63" s="80"/>
      <c r="AI63" s="169"/>
      <c r="AJ63" s="79"/>
      <c r="AK63" s="80"/>
      <c r="AL63" s="80"/>
      <c r="AM63" s="80"/>
      <c r="AN63" s="169"/>
      <c r="AO63" s="26"/>
      <c r="AR63" s="26"/>
      <c r="AT63" s="26"/>
      <c r="AU63" s="26"/>
      <c r="AV63" s="26"/>
    </row>
    <row r="64" spans="1:102" ht="15" customHeight="1" x14ac:dyDescent="0.2">
      <c r="A64" s="412"/>
      <c r="B64" s="413"/>
      <c r="C64" s="414"/>
      <c r="D64" s="412"/>
      <c r="E64" s="415"/>
      <c r="F64" s="412"/>
      <c r="G64" s="412"/>
      <c r="H64" s="412"/>
      <c r="I64" s="412"/>
      <c r="J64" s="416"/>
      <c r="K64" s="412"/>
      <c r="L64" s="412"/>
      <c r="M64" s="412"/>
      <c r="N64" s="412"/>
      <c r="O64" s="416"/>
      <c r="P64" s="412"/>
      <c r="Q64" s="412"/>
      <c r="R64" s="412"/>
      <c r="S64" s="412"/>
      <c r="T64" s="416"/>
      <c r="U64" s="417"/>
      <c r="V64" s="417"/>
      <c r="W64" s="417"/>
      <c r="X64" s="412"/>
      <c r="Y64" s="416"/>
      <c r="Z64" s="412"/>
      <c r="AA64" s="412"/>
      <c r="AB64" s="412"/>
      <c r="AC64" s="412"/>
      <c r="AD64" s="416"/>
      <c r="AE64" s="412"/>
      <c r="AF64" s="412"/>
      <c r="AG64" s="412"/>
      <c r="AH64" s="412"/>
      <c r="AI64" s="416"/>
      <c r="AJ64" s="412"/>
      <c r="AK64" s="412"/>
      <c r="AL64" s="412"/>
      <c r="AM64" s="412"/>
      <c r="AN64" s="416"/>
      <c r="AO64" s="26"/>
      <c r="AR64" s="26"/>
      <c r="AT64" s="26"/>
      <c r="AU64" s="26"/>
      <c r="AV64" s="26"/>
    </row>
    <row r="65" spans="1:48" ht="15" customHeight="1" x14ac:dyDescent="0.2">
      <c r="A65" s="21" t="s">
        <v>284</v>
      </c>
      <c r="B65" s="31"/>
      <c r="C65" s="31"/>
      <c r="D65" s="31"/>
      <c r="E65" s="60"/>
      <c r="F65" s="21"/>
      <c r="G65" s="21"/>
      <c r="H65" s="21"/>
      <c r="I65" s="21"/>
      <c r="J65" s="32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32"/>
      <c r="Z65" s="21"/>
      <c r="AA65" s="21"/>
      <c r="AB65" s="21"/>
      <c r="AC65" s="21"/>
      <c r="AD65" s="32"/>
      <c r="AE65" s="21"/>
      <c r="AF65" s="21"/>
      <c r="AG65" s="21"/>
      <c r="AH65" s="21"/>
      <c r="AI65" s="32"/>
      <c r="AJ65" s="21"/>
      <c r="AK65" s="21"/>
      <c r="AL65" s="21"/>
      <c r="AM65" s="21"/>
      <c r="AN65" s="21"/>
      <c r="AO65" s="42"/>
      <c r="AU65" s="31"/>
      <c r="AV65" s="31"/>
    </row>
    <row r="66" spans="1:48" ht="15" customHeight="1" x14ac:dyDescent="0.2">
      <c r="A66" s="174" t="s">
        <v>285</v>
      </c>
      <c r="B66" s="174"/>
      <c r="C66" s="174"/>
      <c r="D66" s="174"/>
      <c r="E66" s="372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26"/>
      <c r="AR66" s="26"/>
      <c r="AT66" s="26"/>
      <c r="AU66" s="26"/>
      <c r="AV66" s="26"/>
    </row>
    <row r="67" spans="1:48" ht="15" customHeight="1" x14ac:dyDescent="0.2">
      <c r="A67" s="21" t="s">
        <v>295</v>
      </c>
      <c r="B67" s="31"/>
      <c r="C67" s="31"/>
      <c r="D67" s="31"/>
      <c r="E67" s="60"/>
      <c r="F67" s="21"/>
      <c r="G67" s="21"/>
      <c r="H67" s="21"/>
      <c r="I67" s="21"/>
      <c r="J67" s="32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32"/>
      <c r="Z67" s="21"/>
      <c r="AA67" s="21"/>
      <c r="AB67" s="21"/>
      <c r="AC67" s="21"/>
      <c r="AD67" s="32"/>
      <c r="AE67" s="21"/>
      <c r="AF67" s="21"/>
      <c r="AG67" s="21"/>
      <c r="AH67" s="21"/>
      <c r="AI67" s="32"/>
      <c r="AJ67" s="21"/>
      <c r="AK67" s="21"/>
      <c r="AL67" s="21"/>
      <c r="AM67" s="21"/>
      <c r="AN67" s="21"/>
      <c r="AO67" s="372"/>
      <c r="AU67" s="31"/>
      <c r="AV67" s="31"/>
    </row>
    <row r="68" spans="1:48" ht="15" customHeight="1" x14ac:dyDescent="0.2">
      <c r="A68" s="21" t="s">
        <v>294</v>
      </c>
      <c r="B68" s="31"/>
      <c r="C68" s="31"/>
      <c r="D68" s="31"/>
      <c r="E68" s="60"/>
      <c r="F68" s="21"/>
      <c r="G68" s="21"/>
      <c r="H68" s="21"/>
      <c r="I68" s="21"/>
      <c r="J68" s="32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32"/>
      <c r="Z68" s="21"/>
      <c r="AA68" s="21"/>
      <c r="AB68" s="21"/>
      <c r="AC68" s="21"/>
      <c r="AD68" s="32"/>
      <c r="AE68" s="21"/>
      <c r="AF68" s="21"/>
      <c r="AG68" s="21"/>
      <c r="AH68" s="21"/>
      <c r="AI68" s="32"/>
      <c r="AJ68" s="21"/>
      <c r="AK68" s="21"/>
      <c r="AL68" s="21"/>
      <c r="AM68" s="21"/>
      <c r="AN68" s="21"/>
      <c r="AO68" s="372"/>
      <c r="AU68" s="31"/>
      <c r="AV68" s="31"/>
    </row>
    <row r="69" spans="1:48" ht="15" customHeight="1" x14ac:dyDescent="0.2">
      <c r="A69" s="21" t="s">
        <v>292</v>
      </c>
      <c r="B69" s="21"/>
      <c r="C69" s="21"/>
      <c r="D69" s="21"/>
      <c r="E69" s="372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6"/>
      <c r="AR69" s="26"/>
      <c r="AU69" s="26"/>
      <c r="AV69" s="26"/>
    </row>
    <row r="70" spans="1:48" ht="15" customHeight="1" x14ac:dyDescent="0.2">
      <c r="A70" s="174" t="s">
        <v>293</v>
      </c>
      <c r="B70" s="174"/>
      <c r="C70" s="174"/>
      <c r="D70" s="174"/>
      <c r="E70" s="372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26"/>
      <c r="AR70" s="26"/>
      <c r="AT70" s="26"/>
      <c r="AU70" s="26"/>
      <c r="AV70" s="26"/>
    </row>
    <row r="71" spans="1:48" x14ac:dyDescent="0.2">
      <c r="A71" s="174"/>
      <c r="B71" s="174"/>
      <c r="C71" s="174"/>
      <c r="D71" s="174"/>
      <c r="E71" s="372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26"/>
      <c r="AR71" s="26"/>
      <c r="AT71" s="26"/>
      <c r="AU71" s="26"/>
      <c r="AV71" s="26"/>
    </row>
    <row r="72" spans="1:48" x14ac:dyDescent="0.2">
      <c r="B72" s="141"/>
      <c r="C72" s="141"/>
      <c r="D72" s="446"/>
      <c r="E72" s="447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40"/>
      <c r="W72" s="40"/>
      <c r="X72" s="40"/>
      <c r="Y72" s="40"/>
      <c r="Z72" s="40"/>
      <c r="AA72" s="40"/>
      <c r="AB72" s="21"/>
      <c r="AC72" s="21"/>
      <c r="AO72" s="26"/>
      <c r="AR72" s="26"/>
      <c r="AU72" s="26"/>
      <c r="AV72" s="26"/>
    </row>
    <row r="73" spans="1:48" x14ac:dyDescent="0.2">
      <c r="AO73" s="26"/>
      <c r="AR73" s="26"/>
      <c r="AU73" s="26"/>
      <c r="AV73" s="26"/>
    </row>
    <row r="74" spans="1:48" x14ac:dyDescent="0.2">
      <c r="AO74" s="26"/>
      <c r="AR74" s="26"/>
      <c r="AU74" s="26"/>
      <c r="AV74" s="26"/>
    </row>
    <row r="75" spans="1:48" x14ac:dyDescent="0.2">
      <c r="AO75" s="26"/>
      <c r="AR75" s="26"/>
      <c r="AU75" s="26"/>
      <c r="AV75" s="26"/>
    </row>
    <row r="76" spans="1:48" x14ac:dyDescent="0.2">
      <c r="AO76" s="26"/>
      <c r="AR76" s="26"/>
    </row>
  </sheetData>
  <mergeCells count="11">
    <mergeCell ref="A3:AT3"/>
    <mergeCell ref="A4:AT4"/>
    <mergeCell ref="B6:B7"/>
    <mergeCell ref="C6:C7"/>
    <mergeCell ref="AO6:AT7"/>
    <mergeCell ref="F6:AN6"/>
    <mergeCell ref="AU6:AV7"/>
    <mergeCell ref="AU19:AU20"/>
    <mergeCell ref="AV19:AV20"/>
    <mergeCell ref="AU21:AU22"/>
    <mergeCell ref="AV21:AV22"/>
  </mergeCells>
  <phoneticPr fontId="0" type="noConversion"/>
  <printOptions horizontalCentered="1"/>
  <pageMargins left="0.35433070866141736" right="0.35433070866141736" top="1.4566929133858268" bottom="0.39370078740157483" header="0.78740157480314965" footer="0.31496062992125984"/>
  <pageSetup paperSize="9" scale="41" orientation="landscape" useFirstPageNumber="1" horizontalDpi="300" verticalDpi="300" r:id="rId1"/>
  <headerFooter alignWithMargins="0">
    <oddHeader>&amp;L&amp;"Arial,Félkövér"&amp;12Óbudai Egyetem
Alba Regia
Műszaki Kar&amp;C&amp;"Arial CE,Félkövér"&amp;14BSc Mintatanterv 
Nappali tagozat&amp;10
&amp;R&amp;"Arial CE,Félkövér"Érvényes: 2017/2018. tanévtől</oddHeader>
    <oddFooter>&amp;L&amp;D &amp;C&amp;11Tanterv - Nappali
 &amp;F&amp;8
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CP44"/>
  <sheetViews>
    <sheetView view="pageBreakPreview" zoomScale="60" zoomScaleNormal="100" workbookViewId="0">
      <pane xSplit="3" ySplit="5" topLeftCell="E6" activePane="bottomRight" state="frozen"/>
      <selection pane="topRight" activeCell="D1" sqref="D1"/>
      <selection pane="bottomLeft" activeCell="A13" sqref="A13"/>
      <selection pane="bottomRight"/>
    </sheetView>
  </sheetViews>
  <sheetFormatPr defaultRowHeight="12.75" x14ac:dyDescent="0.2"/>
  <cols>
    <col min="1" max="1" width="5.5703125" style="42" customWidth="1"/>
    <col min="2" max="2" width="14.5703125" style="27" customWidth="1"/>
    <col min="3" max="3" width="52.5703125" style="28" bestFit="1" customWidth="1"/>
    <col min="4" max="4" width="20.140625" style="28" hidden="1" customWidth="1"/>
    <col min="5" max="5" width="4.7109375" style="50" bestFit="1" customWidth="1"/>
    <col min="6" max="6" width="7" style="50" bestFit="1" customWidth="1"/>
    <col min="7" max="7" width="3.5703125" style="26" customWidth="1"/>
    <col min="8" max="8" width="4" style="26" bestFit="1" customWidth="1"/>
    <col min="9" max="9" width="3" style="26" bestFit="1" customWidth="1"/>
    <col min="10" max="10" width="2.42578125" style="26" bestFit="1" customWidth="1"/>
    <col min="11" max="12" width="3.5703125" style="26" customWidth="1"/>
    <col min="13" max="13" width="4" style="26" bestFit="1" customWidth="1"/>
    <col min="14" max="14" width="3" style="26" bestFit="1" customWidth="1"/>
    <col min="15" max="15" width="2.42578125" style="26" bestFit="1" customWidth="1"/>
    <col min="16" max="17" width="3.5703125" style="26" customWidth="1"/>
    <col min="18" max="18" width="4" style="26" bestFit="1" customWidth="1"/>
    <col min="19" max="19" width="3" style="26" bestFit="1" customWidth="1"/>
    <col min="20" max="20" width="2.42578125" style="26" bestFit="1" customWidth="1"/>
    <col min="21" max="22" width="3.5703125" style="26" customWidth="1"/>
    <col min="23" max="23" width="4" style="26" bestFit="1" customWidth="1"/>
    <col min="24" max="24" width="3" style="26" bestFit="1" customWidth="1"/>
    <col min="25" max="25" width="2.5703125" style="26" bestFit="1" customWidth="1"/>
    <col min="26" max="27" width="3.5703125" style="26" customWidth="1"/>
    <col min="28" max="28" width="4" style="26" bestFit="1" customWidth="1"/>
    <col min="29" max="29" width="3" style="26" bestFit="1" customWidth="1"/>
    <col min="30" max="30" width="2.5703125" style="26" bestFit="1" customWidth="1"/>
    <col min="31" max="32" width="3.5703125" style="26" customWidth="1"/>
    <col min="33" max="33" width="4" style="26" bestFit="1" customWidth="1"/>
    <col min="34" max="34" width="3" style="26" bestFit="1" customWidth="1"/>
    <col min="35" max="35" width="2.5703125" style="26" bestFit="1" customWidth="1"/>
    <col min="36" max="37" width="3.5703125" style="26" customWidth="1"/>
    <col min="38" max="38" width="4" style="26" bestFit="1" customWidth="1"/>
    <col min="39" max="39" width="3" style="26" bestFit="1" customWidth="1"/>
    <col min="40" max="40" width="2.5703125" style="26" bestFit="1" customWidth="1"/>
    <col min="41" max="41" width="3.5703125" style="26" customWidth="1"/>
    <col min="42" max="42" width="4.140625" style="50" bestFit="1" customWidth="1"/>
    <col min="43" max="43" width="13.5703125" style="26" customWidth="1"/>
    <col min="44" max="44" width="32.42578125" style="26" bestFit="1" customWidth="1"/>
    <col min="45" max="45" width="4.28515625" style="26" customWidth="1"/>
    <col min="46" max="46" width="15.5703125" style="50" customWidth="1"/>
    <col min="47" max="47" width="22.85546875" style="26" bestFit="1" customWidth="1"/>
    <col min="48" max="48" width="28.5703125" style="28" customWidth="1"/>
    <col min="49" max="49" width="43" style="28" bestFit="1" customWidth="1"/>
    <col min="50" max="50" width="9.140625" style="26"/>
    <col min="51" max="51" width="14.5703125" style="26" bestFit="1" customWidth="1"/>
    <col min="52" max="52" width="31.5703125" style="26" bestFit="1" customWidth="1"/>
    <col min="53" max="16384" width="9.140625" style="26"/>
  </cols>
  <sheetData>
    <row r="3" spans="1:94" ht="15.75" x14ac:dyDescent="0.2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</row>
    <row r="4" spans="1:94" ht="15.75" x14ac:dyDescent="0.2">
      <c r="B4" s="221" t="s">
        <v>51</v>
      </c>
      <c r="C4" s="221"/>
      <c r="D4" s="221"/>
      <c r="E4" s="48"/>
      <c r="F4" s="48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48"/>
    </row>
    <row r="6" spans="1:94" x14ac:dyDescent="0.2">
      <c r="A6" s="26"/>
      <c r="B6" s="37"/>
      <c r="C6" s="29"/>
      <c r="D6" s="29"/>
      <c r="E6" s="85"/>
      <c r="F6" s="85"/>
      <c r="G6" s="21"/>
      <c r="H6" s="21"/>
      <c r="I6" s="21"/>
      <c r="J6" s="21"/>
      <c r="K6" s="32"/>
      <c r="L6" s="32"/>
      <c r="M6" s="32"/>
      <c r="N6" s="32"/>
      <c r="O6" s="21"/>
      <c r="P6" s="32"/>
      <c r="Q6" s="32"/>
      <c r="R6" s="32"/>
      <c r="S6" s="32"/>
      <c r="T6" s="21"/>
      <c r="U6" s="32"/>
      <c r="V6" s="32"/>
      <c r="W6" s="32"/>
      <c r="X6" s="32"/>
      <c r="Y6" s="21"/>
      <c r="Z6" s="32"/>
      <c r="AA6" s="32"/>
      <c r="AB6" s="32"/>
      <c r="AC6" s="32"/>
      <c r="AD6" s="21"/>
      <c r="AE6" s="32"/>
      <c r="AF6" s="21"/>
      <c r="AG6" s="21"/>
      <c r="AH6" s="21"/>
      <c r="AI6" s="21"/>
      <c r="AJ6" s="32"/>
      <c r="AK6" s="21"/>
      <c r="AL6" s="21"/>
      <c r="AM6" s="21"/>
      <c r="AN6" s="21"/>
      <c r="AO6" s="32"/>
      <c r="AP6" s="85"/>
    </row>
    <row r="7" spans="1:94" ht="13.5" thickBot="1" x14ac:dyDescent="0.25">
      <c r="A7" s="232" t="s">
        <v>18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</row>
    <row r="8" spans="1:94" x14ac:dyDescent="0.2">
      <c r="A8" s="216"/>
      <c r="B8" s="392" t="s">
        <v>16</v>
      </c>
      <c r="C8" s="394" t="s">
        <v>2</v>
      </c>
      <c r="D8" s="3" t="s">
        <v>59</v>
      </c>
      <c r="E8" s="1" t="s">
        <v>0</v>
      </c>
      <c r="F8" s="2" t="s">
        <v>17</v>
      </c>
      <c r="G8" s="398" t="s">
        <v>1</v>
      </c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9"/>
      <c r="AP8" s="380" t="s">
        <v>264</v>
      </c>
      <c r="AQ8" s="396"/>
      <c r="AR8" s="396"/>
      <c r="AS8" s="396"/>
      <c r="AT8" s="396"/>
      <c r="AU8" s="381"/>
      <c r="AV8" s="406" t="s">
        <v>136</v>
      </c>
      <c r="AW8" s="407"/>
    </row>
    <row r="9" spans="1:94" ht="13.5" thickBot="1" x14ac:dyDescent="0.25">
      <c r="A9" s="43"/>
      <c r="B9" s="393"/>
      <c r="C9" s="395"/>
      <c r="D9" s="59"/>
      <c r="E9" s="4" t="s">
        <v>3</v>
      </c>
      <c r="F9" s="4"/>
      <c r="G9" s="5"/>
      <c r="H9" s="6"/>
      <c r="I9" s="6" t="s">
        <v>4</v>
      </c>
      <c r="J9" s="6"/>
      <c r="K9" s="7"/>
      <c r="L9" s="6"/>
      <c r="M9" s="6"/>
      <c r="N9" s="6" t="s">
        <v>5</v>
      </c>
      <c r="O9" s="6"/>
      <c r="P9" s="7"/>
      <c r="Q9" s="6"/>
      <c r="R9" s="6"/>
      <c r="S9" s="8" t="s">
        <v>6</v>
      </c>
      <c r="T9" s="6"/>
      <c r="U9" s="7"/>
      <c r="V9" s="6"/>
      <c r="W9" s="6"/>
      <c r="X9" s="8" t="s">
        <v>7</v>
      </c>
      <c r="Y9" s="6"/>
      <c r="Z9" s="7"/>
      <c r="AA9" s="6"/>
      <c r="AB9" s="6"/>
      <c r="AC9" s="8" t="s">
        <v>8</v>
      </c>
      <c r="AD9" s="6"/>
      <c r="AE9" s="7"/>
      <c r="AF9" s="5"/>
      <c r="AG9" s="6"/>
      <c r="AH9" s="6" t="s">
        <v>9</v>
      </c>
      <c r="AI9" s="6"/>
      <c r="AJ9" s="9"/>
      <c r="AK9" s="5"/>
      <c r="AL9" s="6"/>
      <c r="AM9" s="6" t="s">
        <v>15</v>
      </c>
      <c r="AN9" s="6"/>
      <c r="AO9" s="7"/>
      <c r="AP9" s="382"/>
      <c r="AQ9" s="397"/>
      <c r="AR9" s="397"/>
      <c r="AS9" s="397"/>
      <c r="AT9" s="397"/>
      <c r="AU9" s="383"/>
      <c r="AV9" s="408"/>
      <c r="AW9" s="409"/>
    </row>
    <row r="10" spans="1:94" x14ac:dyDescent="0.2">
      <c r="A10" s="150"/>
      <c r="B10" s="188"/>
      <c r="C10" s="145"/>
      <c r="D10" s="94"/>
      <c r="E10" s="222"/>
      <c r="F10" s="223"/>
      <c r="G10" s="12" t="s">
        <v>10</v>
      </c>
      <c r="H10" s="13" t="s">
        <v>12</v>
      </c>
      <c r="I10" s="13" t="s">
        <v>11</v>
      </c>
      <c r="J10" s="13" t="s">
        <v>13</v>
      </c>
      <c r="K10" s="14" t="s">
        <v>14</v>
      </c>
      <c r="L10" s="12" t="s">
        <v>10</v>
      </c>
      <c r="M10" s="13" t="s">
        <v>12</v>
      </c>
      <c r="N10" s="13" t="s">
        <v>11</v>
      </c>
      <c r="O10" s="13" t="s">
        <v>13</v>
      </c>
      <c r="P10" s="14" t="s">
        <v>14</v>
      </c>
      <c r="Q10" s="12" t="s">
        <v>10</v>
      </c>
      <c r="R10" s="13" t="s">
        <v>12</v>
      </c>
      <c r="S10" s="13" t="s">
        <v>11</v>
      </c>
      <c r="T10" s="13" t="s">
        <v>13</v>
      </c>
      <c r="U10" s="14" t="s">
        <v>14</v>
      </c>
      <c r="V10" s="12" t="s">
        <v>10</v>
      </c>
      <c r="W10" s="13" t="s">
        <v>12</v>
      </c>
      <c r="X10" s="13" t="s">
        <v>11</v>
      </c>
      <c r="Y10" s="13" t="s">
        <v>13</v>
      </c>
      <c r="Z10" s="14" t="s">
        <v>14</v>
      </c>
      <c r="AA10" s="12" t="s">
        <v>10</v>
      </c>
      <c r="AB10" s="13" t="s">
        <v>12</v>
      </c>
      <c r="AC10" s="13" t="s">
        <v>11</v>
      </c>
      <c r="AD10" s="13" t="s">
        <v>13</v>
      </c>
      <c r="AE10" s="14" t="s">
        <v>14</v>
      </c>
      <c r="AF10" s="12" t="s">
        <v>10</v>
      </c>
      <c r="AG10" s="13" t="s">
        <v>12</v>
      </c>
      <c r="AH10" s="13" t="s">
        <v>11</v>
      </c>
      <c r="AI10" s="13" t="s">
        <v>13</v>
      </c>
      <c r="AJ10" s="14" t="s">
        <v>14</v>
      </c>
      <c r="AK10" s="15" t="s">
        <v>10</v>
      </c>
      <c r="AL10" s="42" t="s">
        <v>12</v>
      </c>
      <c r="AM10" s="42" t="s">
        <v>11</v>
      </c>
      <c r="AN10" s="42" t="s">
        <v>13</v>
      </c>
      <c r="AO10" s="32" t="s">
        <v>14</v>
      </c>
      <c r="AP10" s="166"/>
      <c r="AQ10" s="319" t="s">
        <v>16</v>
      </c>
      <c r="AR10" s="282" t="s">
        <v>262</v>
      </c>
      <c r="AS10" s="283"/>
      <c r="AT10" s="283" t="s">
        <v>16</v>
      </c>
      <c r="AU10" s="284" t="s">
        <v>262</v>
      </c>
    </row>
    <row r="11" spans="1:94" ht="13.5" customHeight="1" thickBot="1" x14ac:dyDescent="0.25">
      <c r="A11" s="44"/>
      <c r="B11" s="219" t="s">
        <v>63</v>
      </c>
      <c r="C11" s="220"/>
      <c r="D11" s="95"/>
      <c r="E11" s="92"/>
      <c r="F11" s="93"/>
      <c r="G11" s="38"/>
      <c r="H11" s="38"/>
      <c r="I11" s="38"/>
      <c r="J11" s="38"/>
      <c r="K11" s="39"/>
      <c r="L11" s="38"/>
      <c r="M11" s="38"/>
      <c r="N11" s="38"/>
      <c r="O11" s="38"/>
      <c r="P11" s="39"/>
      <c r="Q11" s="38"/>
      <c r="R11" s="38"/>
      <c r="S11" s="38"/>
      <c r="T11" s="38"/>
      <c r="U11" s="39"/>
      <c r="V11" s="38"/>
      <c r="W11" s="38"/>
      <c r="X11" s="38"/>
      <c r="Y11" s="38"/>
      <c r="Z11" s="39"/>
      <c r="AA11" s="38"/>
      <c r="AB11" s="38"/>
      <c r="AC11" s="38"/>
      <c r="AD11" s="38"/>
      <c r="AE11" s="39"/>
      <c r="AF11" s="38"/>
      <c r="AG11" s="38"/>
      <c r="AH11" s="38"/>
      <c r="AI11" s="38"/>
      <c r="AJ11" s="39"/>
      <c r="AK11" s="38"/>
      <c r="AL11" s="38"/>
      <c r="AM11" s="38"/>
      <c r="AN11" s="38"/>
      <c r="AO11" s="39"/>
      <c r="AP11" s="244"/>
      <c r="AQ11" s="320"/>
      <c r="AR11" s="90"/>
      <c r="AS11" s="244"/>
      <c r="AT11" s="244"/>
      <c r="AU11" s="245"/>
    </row>
    <row r="12" spans="1:94" ht="12.75" customHeight="1" x14ac:dyDescent="0.2">
      <c r="A12" s="337"/>
      <c r="B12" s="338" t="s">
        <v>113</v>
      </c>
      <c r="C12" s="339"/>
      <c r="D12" s="340"/>
      <c r="E12" s="341">
        <f>SUM(E13:E18)</f>
        <v>24</v>
      </c>
      <c r="F12" s="342">
        <f>SUM(F13:F18)</f>
        <v>30</v>
      </c>
      <c r="G12" s="343">
        <f>SUM(G13:G18)</f>
        <v>0</v>
      </c>
      <c r="H12" s="344">
        <f>SUM(H13:H18)</f>
        <v>0</v>
      </c>
      <c r="I12" s="344">
        <f>SUM(I13:I18)</f>
        <v>0</v>
      </c>
      <c r="J12" s="344"/>
      <c r="K12" s="345">
        <f>SUM(K13:K18)</f>
        <v>0</v>
      </c>
      <c r="L12" s="343">
        <f>SUM(L13:L18)</f>
        <v>0</v>
      </c>
      <c r="M12" s="344">
        <f>SUM(M13:M18)</f>
        <v>0</v>
      </c>
      <c r="N12" s="344">
        <f>SUM(N13:N18)</f>
        <v>0</v>
      </c>
      <c r="O12" s="344"/>
      <c r="P12" s="345">
        <f>SUM(P13:P18)</f>
        <v>0</v>
      </c>
      <c r="Q12" s="343">
        <f>SUM(Q13:Q18)</f>
        <v>0</v>
      </c>
      <c r="R12" s="344">
        <f>SUM(R13:R18)</f>
        <v>0</v>
      </c>
      <c r="S12" s="344">
        <f>SUM(S13:S18)</f>
        <v>0</v>
      </c>
      <c r="T12" s="344"/>
      <c r="U12" s="345">
        <f>SUM(U13:U18)</f>
        <v>0</v>
      </c>
      <c r="V12" s="343">
        <f>SUM(V13:V18)</f>
        <v>5</v>
      </c>
      <c r="W12" s="344">
        <f>SUM(W13:W18)</f>
        <v>0</v>
      </c>
      <c r="X12" s="344">
        <f>SUM(X13:X18)</f>
        <v>2</v>
      </c>
      <c r="Y12" s="344"/>
      <c r="Z12" s="345">
        <f>SUM(Z13:Z18)</f>
        <v>8</v>
      </c>
      <c r="AA12" s="343">
        <f>SUM(AA13:AA18)</f>
        <v>3</v>
      </c>
      <c r="AB12" s="344">
        <f>SUM(AB13:AB18)</f>
        <v>0</v>
      </c>
      <c r="AC12" s="344">
        <f>SUM(AC13:AC18)</f>
        <v>3</v>
      </c>
      <c r="AD12" s="344"/>
      <c r="AE12" s="345">
        <f>SUM(AE13:AE18)</f>
        <v>8</v>
      </c>
      <c r="AF12" s="343">
        <f>SUM(AF13:AF18)</f>
        <v>4</v>
      </c>
      <c r="AG12" s="344">
        <f>SUM(AG13:AG18)</f>
        <v>0</v>
      </c>
      <c r="AH12" s="344">
        <f>SUM(AH13:AH18)</f>
        <v>2</v>
      </c>
      <c r="AI12" s="344"/>
      <c r="AJ12" s="345">
        <f>SUM(AJ13:AJ18)</f>
        <v>7</v>
      </c>
      <c r="AK12" s="343">
        <f>SUM(AK13:AK18)</f>
        <v>2</v>
      </c>
      <c r="AL12" s="344">
        <f>SUM(AL13:AL18)</f>
        <v>0</v>
      </c>
      <c r="AM12" s="344">
        <f>SUM(AM13:AM18)</f>
        <v>3</v>
      </c>
      <c r="AN12" s="344"/>
      <c r="AO12" s="346">
        <f>SUM(AO13:AO18)</f>
        <v>7</v>
      </c>
      <c r="AP12" s="347"/>
      <c r="AQ12" s="348"/>
      <c r="AR12" s="349"/>
      <c r="AS12" s="350"/>
      <c r="AT12" s="348"/>
      <c r="AU12" s="349"/>
      <c r="AV12" s="404" t="s">
        <v>189</v>
      </c>
      <c r="AW12" s="405"/>
    </row>
    <row r="13" spans="1:94" s="156" customFormat="1" ht="25.5" x14ac:dyDescent="0.2">
      <c r="A13" s="68" t="s">
        <v>99</v>
      </c>
      <c r="B13" s="191" t="s">
        <v>217</v>
      </c>
      <c r="C13" s="321" t="s">
        <v>82</v>
      </c>
      <c r="D13" s="152"/>
      <c r="E13" s="153">
        <f t="shared" ref="E13:E18" si="0">SUM(V13,W13,X13,AA13,AB13,AC13,AF13,AG13,AH13,AK13,AL13,AM13)</f>
        <v>3</v>
      </c>
      <c r="F13" s="154">
        <f t="shared" ref="F13:F18" si="1">SUM(Z13,AE13,AJ13,AO13)</f>
        <v>3</v>
      </c>
      <c r="G13" s="70"/>
      <c r="H13" s="71"/>
      <c r="I13" s="71"/>
      <c r="J13" s="72"/>
      <c r="K13" s="155"/>
      <c r="L13" s="70"/>
      <c r="M13" s="72"/>
      <c r="N13" s="71"/>
      <c r="O13" s="72"/>
      <c r="P13" s="155"/>
      <c r="Q13" s="70"/>
      <c r="R13" s="72"/>
      <c r="S13" s="71"/>
      <c r="T13" s="72"/>
      <c r="U13" s="155"/>
      <c r="V13" s="70">
        <v>3</v>
      </c>
      <c r="W13" s="71">
        <v>0</v>
      </c>
      <c r="X13" s="71">
        <v>0</v>
      </c>
      <c r="Y13" s="72" t="s">
        <v>52</v>
      </c>
      <c r="Z13" s="155">
        <v>3</v>
      </c>
      <c r="AA13" s="70"/>
      <c r="AB13" s="72"/>
      <c r="AC13" s="71"/>
      <c r="AD13" s="72"/>
      <c r="AE13" s="155"/>
      <c r="AF13" s="70"/>
      <c r="AG13" s="72"/>
      <c r="AH13" s="71"/>
      <c r="AI13" s="72"/>
      <c r="AJ13" s="155"/>
      <c r="AK13" s="70"/>
      <c r="AL13" s="72"/>
      <c r="AM13" s="71"/>
      <c r="AN13" s="72"/>
      <c r="AO13" s="246"/>
      <c r="AP13" s="248"/>
      <c r="AQ13" s="265"/>
      <c r="AR13" s="249"/>
      <c r="AS13" s="269"/>
      <c r="AT13" s="265"/>
      <c r="AU13" s="249"/>
      <c r="AV13" s="250" t="s">
        <v>198</v>
      </c>
      <c r="AW13" s="194" t="s">
        <v>199</v>
      </c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</row>
    <row r="14" spans="1:94" s="156" customFormat="1" x14ac:dyDescent="0.2">
      <c r="A14" s="68" t="s">
        <v>100</v>
      </c>
      <c r="B14" s="191" t="s">
        <v>218</v>
      </c>
      <c r="C14" s="322" t="s">
        <v>85</v>
      </c>
      <c r="D14" s="152"/>
      <c r="E14" s="153">
        <f t="shared" si="0"/>
        <v>4</v>
      </c>
      <c r="F14" s="154">
        <f t="shared" si="1"/>
        <v>5</v>
      </c>
      <c r="G14" s="70"/>
      <c r="H14" s="71"/>
      <c r="I14" s="71"/>
      <c r="J14" s="72"/>
      <c r="K14" s="155"/>
      <c r="L14" s="70"/>
      <c r="M14" s="72"/>
      <c r="N14" s="71"/>
      <c r="O14" s="72"/>
      <c r="P14" s="155"/>
      <c r="Q14" s="70"/>
      <c r="R14" s="72"/>
      <c r="S14" s="71"/>
      <c r="T14" s="72"/>
      <c r="U14" s="155"/>
      <c r="V14" s="70">
        <v>2</v>
      </c>
      <c r="W14" s="71">
        <v>0</v>
      </c>
      <c r="X14" s="71">
        <v>2</v>
      </c>
      <c r="Y14" s="72" t="s">
        <v>64</v>
      </c>
      <c r="Z14" s="155">
        <v>5</v>
      </c>
      <c r="AA14" s="70"/>
      <c r="AB14" s="72"/>
      <c r="AC14" s="71"/>
      <c r="AD14" s="72"/>
      <c r="AE14" s="155"/>
      <c r="AF14" s="70"/>
      <c r="AG14" s="72"/>
      <c r="AH14" s="71"/>
      <c r="AI14" s="72"/>
      <c r="AJ14" s="155"/>
      <c r="AK14" s="70"/>
      <c r="AL14" s="72"/>
      <c r="AM14" s="71"/>
      <c r="AN14" s="72"/>
      <c r="AO14" s="246"/>
      <c r="AP14" s="240" t="str">
        <f>'BSc tanterv nappali'!A30</f>
        <v>19.</v>
      </c>
      <c r="AQ14" s="266" t="str">
        <f>'BSc tanterv nappali'!B30</f>
        <v>AMXAB0IBNE</v>
      </c>
      <c r="AR14" s="241" t="str">
        <f>'BSc tanterv nappali'!C30</f>
        <v>Adatbázisok</v>
      </c>
      <c r="AS14" s="270"/>
      <c r="AT14" s="266"/>
      <c r="AU14" s="249"/>
      <c r="AV14" s="198"/>
      <c r="AW14" s="69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</row>
    <row r="15" spans="1:94" s="156" customFormat="1" x14ac:dyDescent="0.2">
      <c r="A15" s="68" t="s">
        <v>101</v>
      </c>
      <c r="B15" s="191" t="s">
        <v>219</v>
      </c>
      <c r="C15" s="322" t="s">
        <v>84</v>
      </c>
      <c r="D15" s="152"/>
      <c r="E15" s="153">
        <f t="shared" si="0"/>
        <v>6</v>
      </c>
      <c r="F15" s="154">
        <f t="shared" si="1"/>
        <v>8</v>
      </c>
      <c r="G15" s="70"/>
      <c r="H15" s="71"/>
      <c r="I15" s="71"/>
      <c r="J15" s="72"/>
      <c r="K15" s="155"/>
      <c r="L15" s="70"/>
      <c r="M15" s="72"/>
      <c r="N15" s="71"/>
      <c r="O15" s="72"/>
      <c r="P15" s="155"/>
      <c r="Q15" s="70"/>
      <c r="R15" s="72"/>
      <c r="S15" s="71"/>
      <c r="T15" s="72"/>
      <c r="U15" s="155"/>
      <c r="V15" s="70"/>
      <c r="W15" s="71"/>
      <c r="X15" s="71"/>
      <c r="Y15" s="72"/>
      <c r="Z15" s="155"/>
      <c r="AA15" s="70">
        <v>3</v>
      </c>
      <c r="AB15" s="72">
        <v>0</v>
      </c>
      <c r="AC15" s="71">
        <v>3</v>
      </c>
      <c r="AD15" s="72" t="s">
        <v>64</v>
      </c>
      <c r="AE15" s="155">
        <v>8</v>
      </c>
      <c r="AF15" s="70"/>
      <c r="AG15" s="72"/>
      <c r="AH15" s="71"/>
      <c r="AI15" s="72"/>
      <c r="AJ15" s="155"/>
      <c r="AK15" s="70"/>
      <c r="AL15" s="71"/>
      <c r="AM15" s="71"/>
      <c r="AN15" s="72"/>
      <c r="AO15" s="246"/>
      <c r="AP15" s="240" t="str">
        <f>A14</f>
        <v>49.</v>
      </c>
      <c r="AQ15" s="266" t="str">
        <f t="shared" ref="AQ15:AR15" si="2">B14</f>
        <v>AMWKD0IBNE</v>
      </c>
      <c r="AR15" s="241" t="str">
        <f t="shared" si="2"/>
        <v>Korszerű adatbázisok</v>
      </c>
      <c r="AS15" s="271"/>
      <c r="AT15" s="266"/>
      <c r="AU15" s="249"/>
      <c r="AV15" s="198"/>
      <c r="AW15" s="69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</row>
    <row r="16" spans="1:94" s="156" customFormat="1" x14ac:dyDescent="0.2">
      <c r="A16" s="68" t="s">
        <v>102</v>
      </c>
      <c r="B16" s="191" t="s">
        <v>220</v>
      </c>
      <c r="C16" s="322" t="s">
        <v>128</v>
      </c>
      <c r="D16" s="152"/>
      <c r="E16" s="153">
        <f t="shared" si="0"/>
        <v>4</v>
      </c>
      <c r="F16" s="154">
        <f t="shared" si="1"/>
        <v>5</v>
      </c>
      <c r="G16" s="70"/>
      <c r="H16" s="71"/>
      <c r="I16" s="71"/>
      <c r="J16" s="72"/>
      <c r="K16" s="155"/>
      <c r="L16" s="70"/>
      <c r="M16" s="72"/>
      <c r="N16" s="71"/>
      <c r="O16" s="72"/>
      <c r="P16" s="155"/>
      <c r="Q16" s="70"/>
      <c r="R16" s="72"/>
      <c r="S16" s="71"/>
      <c r="T16" s="72"/>
      <c r="U16" s="155"/>
      <c r="V16" s="70"/>
      <c r="W16" s="71"/>
      <c r="X16" s="71"/>
      <c r="Y16" s="72"/>
      <c r="Z16" s="155"/>
      <c r="AA16" s="70"/>
      <c r="AB16" s="72"/>
      <c r="AC16" s="71"/>
      <c r="AD16" s="72"/>
      <c r="AE16" s="155"/>
      <c r="AF16" s="70">
        <v>2</v>
      </c>
      <c r="AG16" s="72">
        <v>0</v>
      </c>
      <c r="AH16" s="71">
        <v>2</v>
      </c>
      <c r="AI16" s="72" t="s">
        <v>64</v>
      </c>
      <c r="AJ16" s="155">
        <v>5</v>
      </c>
      <c r="AK16" s="70"/>
      <c r="AL16" s="71"/>
      <c r="AM16" s="71"/>
      <c r="AN16" s="72"/>
      <c r="AO16" s="246"/>
      <c r="AP16" s="240" t="str">
        <f>A14</f>
        <v>49.</v>
      </c>
      <c r="AQ16" s="266" t="str">
        <f t="shared" ref="AQ16:AR16" si="3">B14</f>
        <v>AMWKD0IBNE</v>
      </c>
      <c r="AR16" s="241" t="str">
        <f t="shared" si="3"/>
        <v>Korszerű adatbázisok</v>
      </c>
      <c r="AS16" s="271"/>
      <c r="AT16" s="266"/>
      <c r="AU16" s="249"/>
      <c r="AV16" s="198"/>
      <c r="AW16" s="69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</row>
    <row r="17" spans="1:94" s="156" customFormat="1" x14ac:dyDescent="0.2">
      <c r="A17" s="68" t="s">
        <v>103</v>
      </c>
      <c r="B17" s="191" t="s">
        <v>256</v>
      </c>
      <c r="C17" s="322" t="s">
        <v>83</v>
      </c>
      <c r="D17" s="152"/>
      <c r="E17" s="153">
        <f t="shared" si="0"/>
        <v>2</v>
      </c>
      <c r="F17" s="154">
        <f t="shared" si="1"/>
        <v>2</v>
      </c>
      <c r="G17" s="70"/>
      <c r="H17" s="71"/>
      <c r="I17" s="71"/>
      <c r="J17" s="72"/>
      <c r="K17" s="155"/>
      <c r="L17" s="70"/>
      <c r="M17" s="72"/>
      <c r="N17" s="71"/>
      <c r="O17" s="72"/>
      <c r="P17" s="155"/>
      <c r="Q17" s="70"/>
      <c r="R17" s="72"/>
      <c r="S17" s="71"/>
      <c r="T17" s="72"/>
      <c r="U17" s="155"/>
      <c r="V17" s="70"/>
      <c r="W17" s="71"/>
      <c r="X17" s="71"/>
      <c r="Y17" s="72"/>
      <c r="Z17" s="155"/>
      <c r="AA17" s="70"/>
      <c r="AB17" s="72"/>
      <c r="AC17" s="71"/>
      <c r="AD17" s="72"/>
      <c r="AE17" s="155"/>
      <c r="AF17" s="70">
        <v>2</v>
      </c>
      <c r="AG17" s="72">
        <v>0</v>
      </c>
      <c r="AH17" s="71">
        <v>0</v>
      </c>
      <c r="AI17" s="72" t="s">
        <v>52</v>
      </c>
      <c r="AJ17" s="155">
        <v>2</v>
      </c>
      <c r="AK17" s="70"/>
      <c r="AL17" s="71"/>
      <c r="AM17" s="71"/>
      <c r="AN17" s="72"/>
      <c r="AO17" s="246"/>
      <c r="AP17" s="240" t="str">
        <f>'BSc tanterv nappali'!A41</f>
        <v>30.</v>
      </c>
      <c r="AQ17" s="266" t="str">
        <f>'BSc tanterv nappali'!B41</f>
        <v>AMXVI0IBNE</v>
      </c>
      <c r="AR17" s="241" t="str">
        <f>'BSc tanterv nappali'!C41</f>
        <v>Vállalati információs rendszerek</v>
      </c>
      <c r="AS17" s="271"/>
      <c r="AT17" s="266"/>
      <c r="AU17" s="249"/>
      <c r="AV17" s="251" t="s">
        <v>192</v>
      </c>
      <c r="AW17" s="69" t="s">
        <v>193</v>
      </c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</row>
    <row r="18" spans="1:94" s="156" customFormat="1" ht="13.5" thickBot="1" x14ac:dyDescent="0.25">
      <c r="A18" s="157" t="s">
        <v>104</v>
      </c>
      <c r="B18" s="192" t="s">
        <v>257</v>
      </c>
      <c r="C18" s="323" t="s">
        <v>129</v>
      </c>
      <c r="D18" s="163"/>
      <c r="E18" s="164">
        <f t="shared" si="0"/>
        <v>5</v>
      </c>
      <c r="F18" s="165">
        <f t="shared" si="1"/>
        <v>7</v>
      </c>
      <c r="G18" s="159"/>
      <c r="H18" s="160"/>
      <c r="I18" s="160"/>
      <c r="J18" s="161"/>
      <c r="K18" s="162"/>
      <c r="L18" s="159"/>
      <c r="M18" s="161"/>
      <c r="N18" s="160"/>
      <c r="O18" s="161"/>
      <c r="P18" s="162"/>
      <c r="Q18" s="159"/>
      <c r="R18" s="161"/>
      <c r="S18" s="160"/>
      <c r="T18" s="161"/>
      <c r="U18" s="162"/>
      <c r="V18" s="159"/>
      <c r="W18" s="160"/>
      <c r="X18" s="160"/>
      <c r="Y18" s="161"/>
      <c r="Z18" s="162"/>
      <c r="AA18" s="159"/>
      <c r="AB18" s="161"/>
      <c r="AC18" s="160"/>
      <c r="AD18" s="161"/>
      <c r="AE18" s="162"/>
      <c r="AF18" s="159"/>
      <c r="AG18" s="160"/>
      <c r="AH18" s="160"/>
      <c r="AI18" s="161"/>
      <c r="AJ18" s="162"/>
      <c r="AK18" s="159">
        <v>2</v>
      </c>
      <c r="AL18" s="161">
        <v>0</v>
      </c>
      <c r="AM18" s="160">
        <v>3</v>
      </c>
      <c r="AN18" s="254" t="s">
        <v>64</v>
      </c>
      <c r="AO18" s="247">
        <v>7</v>
      </c>
      <c r="AP18" s="242" t="str">
        <f>A17</f>
        <v>52.</v>
      </c>
      <c r="AQ18" s="267" t="str">
        <f t="shared" ref="AQ18:AR18" si="4">B17</f>
        <v>AMWER1IBNE</v>
      </c>
      <c r="AR18" s="243" t="str">
        <f t="shared" si="4"/>
        <v xml:space="preserve">ERP I. </v>
      </c>
      <c r="AS18" s="272"/>
      <c r="AT18" s="267"/>
      <c r="AU18" s="273"/>
      <c r="AV18" s="199" t="s">
        <v>194</v>
      </c>
      <c r="AW18" s="158" t="s">
        <v>195</v>
      </c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</row>
    <row r="19" spans="1:94" ht="13.5" thickBot="1" x14ac:dyDescent="0.25">
      <c r="A19" s="21" t="s">
        <v>115</v>
      </c>
      <c r="B19" s="30"/>
      <c r="C19" s="29"/>
      <c r="D19" s="29"/>
      <c r="E19" s="42"/>
      <c r="F19" s="85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42"/>
      <c r="AV19" s="410" t="s">
        <v>208</v>
      </c>
      <c r="AW19" s="411"/>
    </row>
    <row r="20" spans="1:94" x14ac:dyDescent="0.2">
      <c r="B20" s="30"/>
      <c r="C20" s="29"/>
      <c r="D20" s="29"/>
      <c r="E20" s="42"/>
      <c r="F20" s="85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42"/>
      <c r="AT20" s="26"/>
      <c r="AV20" s="207" t="s">
        <v>190</v>
      </c>
      <c r="AW20" s="208" t="s">
        <v>191</v>
      </c>
    </row>
    <row r="21" spans="1:94" ht="13.5" thickBot="1" x14ac:dyDescent="0.25">
      <c r="A21" s="26"/>
      <c r="B21" s="30"/>
      <c r="C21" s="29"/>
      <c r="D21" s="29"/>
      <c r="E21" s="42"/>
      <c r="F21" s="85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42"/>
      <c r="AV21" s="209" t="s">
        <v>196</v>
      </c>
      <c r="AW21" s="210" t="s">
        <v>197</v>
      </c>
    </row>
    <row r="22" spans="1:94" ht="13.5" thickBot="1" x14ac:dyDescent="0.25">
      <c r="A22" s="174" t="s">
        <v>18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</row>
    <row r="23" spans="1:94" x14ac:dyDescent="0.2">
      <c r="A23" s="216"/>
      <c r="B23" s="392" t="s">
        <v>16</v>
      </c>
      <c r="C23" s="394" t="s">
        <v>2</v>
      </c>
      <c r="D23" s="3"/>
      <c r="E23" s="1" t="s">
        <v>0</v>
      </c>
      <c r="F23" s="2" t="s">
        <v>17</v>
      </c>
      <c r="G23" s="398" t="s">
        <v>1</v>
      </c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9"/>
      <c r="AP23" s="380" t="s">
        <v>265</v>
      </c>
      <c r="AQ23" s="396"/>
      <c r="AR23" s="396"/>
      <c r="AS23" s="396"/>
      <c r="AT23" s="396"/>
      <c r="AU23" s="381"/>
      <c r="AV23" s="406" t="s">
        <v>136</v>
      </c>
      <c r="AW23" s="407"/>
    </row>
    <row r="24" spans="1:94" ht="13.5" thickBot="1" x14ac:dyDescent="0.25">
      <c r="A24" s="43"/>
      <c r="B24" s="393"/>
      <c r="C24" s="395"/>
      <c r="D24" s="59"/>
      <c r="E24" s="4" t="s">
        <v>3</v>
      </c>
      <c r="F24" s="4"/>
      <c r="G24" s="5"/>
      <c r="H24" s="6"/>
      <c r="I24" s="6" t="s">
        <v>4</v>
      </c>
      <c r="J24" s="6"/>
      <c r="K24" s="7"/>
      <c r="L24" s="6"/>
      <c r="M24" s="6"/>
      <c r="N24" s="6" t="s">
        <v>5</v>
      </c>
      <c r="O24" s="6"/>
      <c r="P24" s="7"/>
      <c r="Q24" s="6"/>
      <c r="R24" s="6"/>
      <c r="S24" s="8" t="s">
        <v>6</v>
      </c>
      <c r="T24" s="6"/>
      <c r="U24" s="7"/>
      <c r="V24" s="6"/>
      <c r="W24" s="6"/>
      <c r="X24" s="8" t="s">
        <v>7</v>
      </c>
      <c r="Y24" s="6"/>
      <c r="Z24" s="7"/>
      <c r="AA24" s="6"/>
      <c r="AB24" s="6"/>
      <c r="AC24" s="8" t="s">
        <v>8</v>
      </c>
      <c r="AD24" s="6"/>
      <c r="AE24" s="7"/>
      <c r="AF24" s="5"/>
      <c r="AG24" s="6"/>
      <c r="AH24" s="6" t="s">
        <v>9</v>
      </c>
      <c r="AI24" s="6"/>
      <c r="AJ24" s="9"/>
      <c r="AK24" s="5"/>
      <c r="AL24" s="6"/>
      <c r="AM24" s="6" t="s">
        <v>15</v>
      </c>
      <c r="AN24" s="6"/>
      <c r="AO24" s="7"/>
      <c r="AP24" s="382"/>
      <c r="AQ24" s="397"/>
      <c r="AR24" s="397"/>
      <c r="AS24" s="397"/>
      <c r="AT24" s="397"/>
      <c r="AU24" s="383"/>
      <c r="AV24" s="408"/>
      <c r="AW24" s="409"/>
    </row>
    <row r="25" spans="1:94" x14ac:dyDescent="0.2">
      <c r="A25" s="150"/>
      <c r="B25" s="188"/>
      <c r="C25" s="10"/>
      <c r="D25" s="60"/>
      <c r="E25" s="11"/>
      <c r="F25" s="42"/>
      <c r="G25" s="12" t="s">
        <v>10</v>
      </c>
      <c r="H25" s="13" t="s">
        <v>12</v>
      </c>
      <c r="I25" s="13" t="s">
        <v>11</v>
      </c>
      <c r="J25" s="13" t="s">
        <v>13</v>
      </c>
      <c r="K25" s="14" t="s">
        <v>14</v>
      </c>
      <c r="L25" s="12" t="s">
        <v>10</v>
      </c>
      <c r="M25" s="13" t="s">
        <v>12</v>
      </c>
      <c r="N25" s="13" t="s">
        <v>11</v>
      </c>
      <c r="O25" s="13" t="s">
        <v>13</v>
      </c>
      <c r="P25" s="14" t="s">
        <v>14</v>
      </c>
      <c r="Q25" s="12" t="s">
        <v>10</v>
      </c>
      <c r="R25" s="13" t="s">
        <v>12</v>
      </c>
      <c r="S25" s="13" t="s">
        <v>11</v>
      </c>
      <c r="T25" s="13" t="s">
        <v>13</v>
      </c>
      <c r="U25" s="14" t="s">
        <v>14</v>
      </c>
      <c r="V25" s="12" t="s">
        <v>10</v>
      </c>
      <c r="W25" s="13" t="s">
        <v>12</v>
      </c>
      <c r="X25" s="13" t="s">
        <v>11</v>
      </c>
      <c r="Y25" s="13" t="s">
        <v>13</v>
      </c>
      <c r="Z25" s="14" t="s">
        <v>14</v>
      </c>
      <c r="AA25" s="12" t="s">
        <v>10</v>
      </c>
      <c r="AB25" s="13" t="s">
        <v>12</v>
      </c>
      <c r="AC25" s="13" t="s">
        <v>11</v>
      </c>
      <c r="AD25" s="13" t="s">
        <v>13</v>
      </c>
      <c r="AE25" s="14" t="s">
        <v>14</v>
      </c>
      <c r="AF25" s="12" t="s">
        <v>10</v>
      </c>
      <c r="AG25" s="13" t="s">
        <v>12</v>
      </c>
      <c r="AH25" s="13" t="s">
        <v>11</v>
      </c>
      <c r="AI25" s="13" t="s">
        <v>13</v>
      </c>
      <c r="AJ25" s="14" t="s">
        <v>14</v>
      </c>
      <c r="AK25" s="15" t="s">
        <v>10</v>
      </c>
      <c r="AL25" s="42" t="s">
        <v>12</v>
      </c>
      <c r="AM25" s="42" t="s">
        <v>11</v>
      </c>
      <c r="AN25" s="42" t="s">
        <v>13</v>
      </c>
      <c r="AO25" s="32" t="s">
        <v>14</v>
      </c>
      <c r="AP25" s="239"/>
      <c r="AQ25" s="281" t="s">
        <v>16</v>
      </c>
      <c r="AR25" s="282" t="s">
        <v>262</v>
      </c>
      <c r="AS25" s="283"/>
      <c r="AT25" s="283" t="s">
        <v>16</v>
      </c>
      <c r="AU25" s="284" t="s">
        <v>262</v>
      </c>
      <c r="AV25" s="200"/>
      <c r="AW25" s="201"/>
    </row>
    <row r="26" spans="1:94" ht="12.75" customHeight="1" x14ac:dyDescent="0.2">
      <c r="A26" s="347"/>
      <c r="B26" s="338" t="s">
        <v>112</v>
      </c>
      <c r="C26" s="351"/>
      <c r="D26" s="352"/>
      <c r="E26" s="353">
        <f>SUM(E27:E31)</f>
        <v>14</v>
      </c>
      <c r="F26" s="354">
        <f>SUM(F27:F31)</f>
        <v>18</v>
      </c>
      <c r="G26" s="355">
        <f>SUM(G27:G31)</f>
        <v>0</v>
      </c>
      <c r="H26" s="356">
        <f>SUM(H27:H31)</f>
        <v>0</v>
      </c>
      <c r="I26" s="356">
        <f>SUM(I27:I31)</f>
        <v>0</v>
      </c>
      <c r="J26" s="356"/>
      <c r="K26" s="357">
        <f>SUM(K27:K31)</f>
        <v>0</v>
      </c>
      <c r="L26" s="355">
        <f>SUM(L27:L31)</f>
        <v>0</v>
      </c>
      <c r="M26" s="356">
        <f>SUM(M27:M31)</f>
        <v>0</v>
      </c>
      <c r="N26" s="356">
        <f>SUM(N27:N31)</f>
        <v>0</v>
      </c>
      <c r="O26" s="356"/>
      <c r="P26" s="357">
        <f>SUM(P27:P31)</f>
        <v>0</v>
      </c>
      <c r="Q26" s="355">
        <f>SUM(Q27:Q31)</f>
        <v>0</v>
      </c>
      <c r="R26" s="356">
        <f>SUM(R27:R31)</f>
        <v>0</v>
      </c>
      <c r="S26" s="356">
        <f>SUM(S27:S31)</f>
        <v>0</v>
      </c>
      <c r="T26" s="356"/>
      <c r="U26" s="357">
        <f>SUM(U27:U31)</f>
        <v>0</v>
      </c>
      <c r="V26" s="355">
        <f>SUM(V27:V31)</f>
        <v>4</v>
      </c>
      <c r="W26" s="356">
        <f>SUM(W27:W31)</f>
        <v>0</v>
      </c>
      <c r="X26" s="356">
        <f>SUM(X27:X31)</f>
        <v>2</v>
      </c>
      <c r="Y26" s="356"/>
      <c r="Z26" s="357">
        <f>SUM(Z27:Z31)</f>
        <v>8</v>
      </c>
      <c r="AA26" s="355">
        <f>SUM(AA27:AA31)</f>
        <v>2</v>
      </c>
      <c r="AB26" s="356">
        <f>SUM(AB27:AB34)</f>
        <v>0</v>
      </c>
      <c r="AC26" s="356">
        <f>SUM(AC27:AC31)</f>
        <v>0</v>
      </c>
      <c r="AD26" s="356"/>
      <c r="AE26" s="357">
        <f>SUM(AE27:AE31)</f>
        <v>3</v>
      </c>
      <c r="AF26" s="355">
        <f>SUM(AF27:AF34)</f>
        <v>2</v>
      </c>
      <c r="AG26" s="356">
        <f>SUM(AG27:AG34)</f>
        <v>0</v>
      </c>
      <c r="AH26" s="356">
        <f>SUM(AH27:AH34)</f>
        <v>4</v>
      </c>
      <c r="AI26" s="356"/>
      <c r="AJ26" s="357">
        <f>SUM(AJ27:AJ31)</f>
        <v>7</v>
      </c>
      <c r="AK26" s="355">
        <f>SUM(AK27:AK31)</f>
        <v>0</v>
      </c>
      <c r="AL26" s="356">
        <f>SUM(AL27:AL34)</f>
        <v>0</v>
      </c>
      <c r="AM26" s="356">
        <f>SUM(AM27:AM31)</f>
        <v>0</v>
      </c>
      <c r="AN26" s="356"/>
      <c r="AO26" s="358">
        <f>SUM(AO27:AO31)</f>
        <v>0</v>
      </c>
      <c r="AP26" s="347"/>
      <c r="AQ26" s="359"/>
      <c r="AR26" s="360"/>
      <c r="AS26" s="361"/>
      <c r="AT26" s="362"/>
      <c r="AU26" s="360"/>
      <c r="AV26" s="402" t="s">
        <v>182</v>
      </c>
      <c r="AW26" s="403"/>
    </row>
    <row r="27" spans="1:94" x14ac:dyDescent="0.2">
      <c r="A27" s="47" t="s">
        <v>105</v>
      </c>
      <c r="B27" s="189" t="s">
        <v>258</v>
      </c>
      <c r="C27" s="324" t="s">
        <v>78</v>
      </c>
      <c r="D27" s="128"/>
      <c r="E27" s="75">
        <f t="shared" ref="E27" si="5">SUM(V27,W27,X27,AA27,AB27,AC27,AF27,AG27,AH27,AK27,AL27,AM27)</f>
        <v>3</v>
      </c>
      <c r="F27" s="126">
        <f t="shared" ref="F27" si="6">SUM(Z27,AE27,AJ27,AO27)</f>
        <v>4</v>
      </c>
      <c r="G27" s="53"/>
      <c r="H27" s="36"/>
      <c r="I27" s="41"/>
      <c r="J27" s="113"/>
      <c r="K27" s="111"/>
      <c r="L27" s="35"/>
      <c r="M27" s="41"/>
      <c r="N27" s="112"/>
      <c r="O27" s="113"/>
      <c r="P27" s="111"/>
      <c r="Q27" s="53"/>
      <c r="R27" s="41"/>
      <c r="S27" s="112"/>
      <c r="T27" s="113"/>
      <c r="U27" s="111"/>
      <c r="V27" s="53">
        <v>2</v>
      </c>
      <c r="W27" s="41">
        <v>0</v>
      </c>
      <c r="X27" s="112">
        <v>1</v>
      </c>
      <c r="Y27" s="130" t="s">
        <v>64</v>
      </c>
      <c r="Z27" s="111">
        <v>4</v>
      </c>
      <c r="AA27" s="53"/>
      <c r="AB27" s="41"/>
      <c r="AC27" s="112"/>
      <c r="AD27" s="113"/>
      <c r="AE27" s="111"/>
      <c r="AF27" s="35"/>
      <c r="AG27" s="41"/>
      <c r="AH27" s="112"/>
      <c r="AI27" s="113"/>
      <c r="AJ27" s="111"/>
      <c r="AK27" s="53"/>
      <c r="AL27" s="114"/>
      <c r="AM27" s="112"/>
      <c r="AN27" s="113"/>
      <c r="AO27" s="236"/>
      <c r="AP27" s="240" t="str">
        <f>'BSc tanterv nappali'!A39</f>
        <v>28.</v>
      </c>
      <c r="AQ27" s="268" t="str">
        <f>'BSc tanterv nappali'!B39</f>
        <v>AMXSH0IBNE</v>
      </c>
      <c r="AR27" s="241" t="str">
        <f>'BSc tanterv nappali'!C39</f>
        <v>Számítógép hálózatok</v>
      </c>
      <c r="AS27" s="180"/>
      <c r="AT27" s="277"/>
      <c r="AU27" s="208"/>
      <c r="AV27" s="202" t="s">
        <v>183</v>
      </c>
      <c r="AW27" s="193" t="s">
        <v>78</v>
      </c>
    </row>
    <row r="28" spans="1:94" x14ac:dyDescent="0.2">
      <c r="A28" s="125" t="s">
        <v>106</v>
      </c>
      <c r="B28" s="190" t="s">
        <v>212</v>
      </c>
      <c r="C28" s="325" t="s">
        <v>79</v>
      </c>
      <c r="D28" s="128"/>
      <c r="E28" s="75">
        <f t="shared" ref="E28:E34" si="7">SUM(V28,W28,X28,AA28,AB28,AC28,AF28,AG28,AH28,AK28,AL28,AM28)</f>
        <v>3</v>
      </c>
      <c r="F28" s="126">
        <f t="shared" ref="F28:F34" si="8">SUM(Z28,AE28,AJ28,AO28)</f>
        <v>4</v>
      </c>
      <c r="G28" s="124"/>
      <c r="H28" s="122"/>
      <c r="I28" s="121"/>
      <c r="J28" s="122"/>
      <c r="K28" s="123"/>
      <c r="L28" s="124"/>
      <c r="M28" s="121"/>
      <c r="N28" s="121"/>
      <c r="O28" s="122"/>
      <c r="P28" s="123"/>
      <c r="Q28" s="124"/>
      <c r="R28" s="122"/>
      <c r="S28" s="121"/>
      <c r="T28" s="122"/>
      <c r="U28" s="123"/>
      <c r="V28" s="124">
        <v>2</v>
      </c>
      <c r="W28" s="122">
        <v>0</v>
      </c>
      <c r="X28" s="121">
        <v>1</v>
      </c>
      <c r="Y28" s="77" t="s">
        <v>52</v>
      </c>
      <c r="Z28" s="123">
        <v>4</v>
      </c>
      <c r="AA28" s="124"/>
      <c r="AB28" s="122"/>
      <c r="AC28" s="121"/>
      <c r="AD28" s="122"/>
      <c r="AE28" s="123"/>
      <c r="AF28" s="124"/>
      <c r="AG28" s="122"/>
      <c r="AH28" s="121"/>
      <c r="AI28" s="122"/>
      <c r="AJ28" s="123"/>
      <c r="AK28" s="124"/>
      <c r="AL28" s="121"/>
      <c r="AM28" s="121"/>
      <c r="AN28" s="122"/>
      <c r="AO28" s="237"/>
      <c r="AP28" s="240" t="str">
        <f>'BSc tanterv nappali'!A38</f>
        <v>27.</v>
      </c>
      <c r="AQ28" s="266" t="str">
        <f>'BSc tanterv nappali'!B38</f>
        <v>AMEOR0IBNE</v>
      </c>
      <c r="AR28" s="241" t="str">
        <f>'BSc tanterv nappali'!C38</f>
        <v>Operációs rendszerek *</v>
      </c>
      <c r="AS28" s="180"/>
      <c r="AT28" s="278"/>
      <c r="AU28" s="275"/>
      <c r="AV28" s="198"/>
      <c r="AW28" s="203"/>
    </row>
    <row r="29" spans="1:94" x14ac:dyDescent="0.2">
      <c r="A29" s="125" t="s">
        <v>107</v>
      </c>
      <c r="B29" s="190" t="s">
        <v>259</v>
      </c>
      <c r="C29" s="325" t="s">
        <v>88</v>
      </c>
      <c r="D29" s="128"/>
      <c r="E29" s="75">
        <f t="shared" si="7"/>
        <v>2</v>
      </c>
      <c r="F29" s="126">
        <f t="shared" si="8"/>
        <v>3</v>
      </c>
      <c r="G29" s="124"/>
      <c r="H29" s="122"/>
      <c r="I29" s="121"/>
      <c r="J29" s="122"/>
      <c r="K29" s="123"/>
      <c r="L29" s="124"/>
      <c r="M29" s="121"/>
      <c r="N29" s="121"/>
      <c r="O29" s="122"/>
      <c r="P29" s="123"/>
      <c r="Q29" s="124"/>
      <c r="R29" s="122"/>
      <c r="S29" s="121"/>
      <c r="T29" s="122"/>
      <c r="U29" s="123"/>
      <c r="V29" s="124"/>
      <c r="W29" s="122"/>
      <c r="X29" s="121"/>
      <c r="Y29" s="77"/>
      <c r="Z29" s="123"/>
      <c r="AA29" s="124">
        <v>2</v>
      </c>
      <c r="AB29" s="122">
        <v>0</v>
      </c>
      <c r="AC29" s="121">
        <v>0</v>
      </c>
      <c r="AD29" s="122" t="s">
        <v>52</v>
      </c>
      <c r="AE29" s="123">
        <v>3</v>
      </c>
      <c r="AF29" s="124"/>
      <c r="AG29" s="122"/>
      <c r="AH29" s="121"/>
      <c r="AI29" s="122"/>
      <c r="AJ29" s="123"/>
      <c r="AK29" s="124"/>
      <c r="AL29" s="121"/>
      <c r="AM29" s="121"/>
      <c r="AN29" s="122"/>
      <c r="AO29" s="237"/>
      <c r="AP29" s="240" t="str">
        <f>A28</f>
        <v>55.</v>
      </c>
      <c r="AQ29" s="266" t="str">
        <f t="shared" ref="AQ29:AR30" si="9">B28</f>
        <v>AMWVT0IBNE</v>
      </c>
      <c r="AR29" s="241" t="str">
        <f t="shared" si="9"/>
        <v>Virtualizált tárolórendszerek</v>
      </c>
      <c r="AS29" s="180"/>
      <c r="AT29" s="278"/>
      <c r="AU29" s="275"/>
      <c r="AV29" s="198"/>
      <c r="AW29" s="203"/>
    </row>
    <row r="30" spans="1:94" x14ac:dyDescent="0.2">
      <c r="A30" s="125" t="s">
        <v>108</v>
      </c>
      <c r="B30" s="190" t="s">
        <v>260</v>
      </c>
      <c r="C30" s="325" t="s">
        <v>117</v>
      </c>
      <c r="D30" s="128"/>
      <c r="E30" s="75">
        <f t="shared" si="7"/>
        <v>2</v>
      </c>
      <c r="F30" s="126">
        <f t="shared" si="8"/>
        <v>2</v>
      </c>
      <c r="G30" s="124"/>
      <c r="H30" s="122"/>
      <c r="I30" s="121"/>
      <c r="J30" s="122"/>
      <c r="K30" s="123"/>
      <c r="L30" s="124"/>
      <c r="M30" s="121"/>
      <c r="N30" s="121"/>
      <c r="O30" s="122"/>
      <c r="P30" s="123"/>
      <c r="Q30" s="124"/>
      <c r="R30" s="122"/>
      <c r="S30" s="121"/>
      <c r="T30" s="122"/>
      <c r="U30" s="123"/>
      <c r="V30" s="124"/>
      <c r="W30" s="122"/>
      <c r="X30" s="121"/>
      <c r="Y30" s="77"/>
      <c r="Z30" s="123"/>
      <c r="AA30" s="124"/>
      <c r="AB30" s="122"/>
      <c r="AC30" s="121"/>
      <c r="AD30" s="122"/>
      <c r="AE30" s="123"/>
      <c r="AF30" s="124">
        <v>0</v>
      </c>
      <c r="AG30" s="122">
        <v>0</v>
      </c>
      <c r="AH30" s="121">
        <v>2</v>
      </c>
      <c r="AI30" s="122" t="s">
        <v>52</v>
      </c>
      <c r="AJ30" s="123">
        <v>2</v>
      </c>
      <c r="AK30" s="124"/>
      <c r="AL30" s="121"/>
      <c r="AM30" s="121"/>
      <c r="AN30" s="122"/>
      <c r="AO30" s="237"/>
      <c r="AP30" s="240" t="str">
        <f>A29</f>
        <v>56.</v>
      </c>
      <c r="AQ30" s="266" t="str">
        <f t="shared" si="9"/>
        <v>AMWFS1IBNE</v>
      </c>
      <c r="AR30" s="241" t="str">
        <f t="shared" si="9"/>
        <v>Felhőszolgáltatások I.</v>
      </c>
      <c r="AS30" s="180"/>
      <c r="AT30" s="278"/>
      <c r="AU30" s="275"/>
      <c r="AV30" s="198"/>
      <c r="AW30" s="203"/>
    </row>
    <row r="31" spans="1:94" x14ac:dyDescent="0.2">
      <c r="A31" s="125" t="s">
        <v>109</v>
      </c>
      <c r="B31" s="190" t="s">
        <v>213</v>
      </c>
      <c r="C31" s="325" t="s">
        <v>80</v>
      </c>
      <c r="D31" s="128"/>
      <c r="E31" s="75">
        <f t="shared" si="7"/>
        <v>4</v>
      </c>
      <c r="F31" s="126">
        <f t="shared" si="8"/>
        <v>5</v>
      </c>
      <c r="G31" s="124"/>
      <c r="H31" s="122"/>
      <c r="I31" s="121"/>
      <c r="J31" s="122"/>
      <c r="K31" s="123"/>
      <c r="L31" s="124"/>
      <c r="M31" s="121"/>
      <c r="N31" s="121"/>
      <c r="O31" s="122"/>
      <c r="P31" s="123"/>
      <c r="Q31" s="124"/>
      <c r="R31" s="122"/>
      <c r="S31" s="121"/>
      <c r="T31" s="122"/>
      <c r="U31" s="123"/>
      <c r="V31" s="124"/>
      <c r="W31" s="122"/>
      <c r="X31" s="121"/>
      <c r="Y31" s="77"/>
      <c r="Z31" s="123"/>
      <c r="AA31" s="124"/>
      <c r="AB31" s="122"/>
      <c r="AC31" s="121"/>
      <c r="AD31" s="122"/>
      <c r="AE31" s="123"/>
      <c r="AF31" s="124">
        <v>2</v>
      </c>
      <c r="AG31" s="122">
        <v>0</v>
      </c>
      <c r="AH31" s="121">
        <v>2</v>
      </c>
      <c r="AI31" s="122" t="s">
        <v>64</v>
      </c>
      <c r="AJ31" s="123">
        <v>5</v>
      </c>
      <c r="AK31" s="124"/>
      <c r="AL31" s="121"/>
      <c r="AM31" s="121"/>
      <c r="AN31" s="122"/>
      <c r="AO31" s="237"/>
      <c r="AP31" s="240" t="str">
        <f>'BSc tanterv nappali'!A42</f>
        <v>31.</v>
      </c>
      <c r="AQ31" s="266" t="str">
        <f>'BSc tanterv nappali'!B42</f>
        <v>AMEIB1IBNE</v>
      </c>
      <c r="AR31" s="241" t="str">
        <f>'BSc tanterv nappali'!C42</f>
        <v>Informatikai biztonság *</v>
      </c>
      <c r="AS31" s="120" t="str">
        <f>A27</f>
        <v>54.</v>
      </c>
      <c r="AT31" s="266" t="str">
        <f t="shared" ref="AT31:AU31" si="10">B27</f>
        <v>AMWHT1IBNE</v>
      </c>
      <c r="AU31" s="224" t="str">
        <f t="shared" si="10"/>
        <v>Hálózati technológiák I.</v>
      </c>
      <c r="AV31" s="251" t="s">
        <v>187</v>
      </c>
      <c r="AW31" s="116" t="s">
        <v>188</v>
      </c>
    </row>
    <row r="32" spans="1:94" x14ac:dyDescent="0.2">
      <c r="A32" s="336"/>
      <c r="B32" s="399" t="s">
        <v>263</v>
      </c>
      <c r="C32" s="400"/>
      <c r="D32" s="401"/>
      <c r="E32" s="327">
        <f t="shared" si="7"/>
        <v>10</v>
      </c>
      <c r="F32" s="328">
        <f t="shared" si="8"/>
        <v>12</v>
      </c>
      <c r="G32" s="329"/>
      <c r="H32" s="330"/>
      <c r="I32" s="331"/>
      <c r="J32" s="332"/>
      <c r="K32" s="333"/>
      <c r="L32" s="331"/>
      <c r="M32" s="330"/>
      <c r="N32" s="331"/>
      <c r="O32" s="332"/>
      <c r="P32" s="333"/>
      <c r="Q32" s="331"/>
      <c r="R32" s="330"/>
      <c r="S32" s="331"/>
      <c r="T32" s="332"/>
      <c r="U32" s="333"/>
      <c r="V32" s="334">
        <f>SUM(V33:V34)</f>
        <v>0</v>
      </c>
      <c r="W32" s="330">
        <f t="shared" ref="W32" si="11">SUM(W33:W34)</f>
        <v>0</v>
      </c>
      <c r="X32" s="330">
        <f t="shared" ref="X32" si="12">SUM(X33:X34)</f>
        <v>0</v>
      </c>
      <c r="Y32" s="330">
        <f t="shared" ref="Y32" si="13">SUM(Y33:Y34)</f>
        <v>0</v>
      </c>
      <c r="Z32" s="335">
        <f t="shared" ref="Z32" si="14">SUM(Z33:Z34)</f>
        <v>0</v>
      </c>
      <c r="AA32" s="334">
        <f>SUM(AA33:AA34)</f>
        <v>2</v>
      </c>
      <c r="AB32" s="330">
        <f t="shared" ref="AB32" si="15">SUM(AB33:AB34)</f>
        <v>0</v>
      </c>
      <c r="AC32" s="330">
        <f t="shared" ref="AC32" si="16">SUM(AC33:AC34)</f>
        <v>2</v>
      </c>
      <c r="AD32" s="330">
        <f t="shared" ref="AD32" si="17">SUM(AD33:AD34)</f>
        <v>0</v>
      </c>
      <c r="AE32" s="335">
        <f t="shared" ref="AE32" si="18">SUM(AE33:AE34)</f>
        <v>5</v>
      </c>
      <c r="AF32" s="334">
        <f>SUM(AF33:AF34)</f>
        <v>0</v>
      </c>
      <c r="AG32" s="330">
        <f t="shared" ref="AG32" si="19">SUM(AG33:AG34)</f>
        <v>0</v>
      </c>
      <c r="AH32" s="330">
        <f t="shared" ref="AH32" si="20">SUM(AH33:AH34)</f>
        <v>0</v>
      </c>
      <c r="AI32" s="330">
        <f t="shared" ref="AI32" si="21">SUM(AI33:AI34)</f>
        <v>0</v>
      </c>
      <c r="AJ32" s="335">
        <f t="shared" ref="AJ32" si="22">SUM(AJ33:AJ34)</f>
        <v>0</v>
      </c>
      <c r="AK32" s="334">
        <f>SUM(AK33:AK34)</f>
        <v>2</v>
      </c>
      <c r="AL32" s="330">
        <f t="shared" ref="AL32" si="23">SUM(AL33:AL34)</f>
        <v>0</v>
      </c>
      <c r="AM32" s="330">
        <f t="shared" ref="AM32" si="24">SUM(AM33:AM34)</f>
        <v>4</v>
      </c>
      <c r="AN32" s="330">
        <f t="shared" ref="AN32" si="25">SUM(AN33:AN34)</f>
        <v>0</v>
      </c>
      <c r="AO32" s="332">
        <f t="shared" ref="AO32" si="26">SUM(AO33:AO34)</f>
        <v>7</v>
      </c>
      <c r="AP32" s="367"/>
      <c r="AQ32" s="368"/>
      <c r="AR32" s="370"/>
      <c r="AS32" s="371"/>
      <c r="AT32" s="368"/>
      <c r="AU32" s="369"/>
      <c r="AV32" s="251"/>
      <c r="AW32" s="116"/>
      <c r="AY32" s="21"/>
      <c r="AZ32" s="21"/>
    </row>
    <row r="33" spans="1:52" x14ac:dyDescent="0.2">
      <c r="A33" s="125" t="s">
        <v>110</v>
      </c>
      <c r="B33" s="179" t="s">
        <v>261</v>
      </c>
      <c r="C33" s="325" t="s">
        <v>81</v>
      </c>
      <c r="D33" s="128"/>
      <c r="E33" s="75">
        <f t="shared" si="7"/>
        <v>4</v>
      </c>
      <c r="F33" s="126">
        <f t="shared" si="8"/>
        <v>5</v>
      </c>
      <c r="G33" s="127"/>
      <c r="H33" s="122"/>
      <c r="I33" s="17"/>
      <c r="J33" s="20"/>
      <c r="K33" s="123"/>
      <c r="L33" s="17"/>
      <c r="M33" s="122"/>
      <c r="N33" s="17"/>
      <c r="O33" s="20"/>
      <c r="P33" s="123"/>
      <c r="Q33" s="17"/>
      <c r="R33" s="122"/>
      <c r="S33" s="17"/>
      <c r="T33" s="20"/>
      <c r="U33" s="123"/>
      <c r="V33" s="17"/>
      <c r="W33" s="122"/>
      <c r="X33" s="121"/>
      <c r="Y33" s="20"/>
      <c r="Z33" s="123"/>
      <c r="AA33" s="17">
        <v>2</v>
      </c>
      <c r="AB33" s="122">
        <v>0</v>
      </c>
      <c r="AC33" s="17">
        <v>2</v>
      </c>
      <c r="AD33" s="100" t="s">
        <v>64</v>
      </c>
      <c r="AE33" s="123">
        <v>5</v>
      </c>
      <c r="AF33" s="127"/>
      <c r="AG33" s="122"/>
      <c r="AH33" s="17"/>
      <c r="AI33" s="20"/>
      <c r="AJ33" s="123"/>
      <c r="AK33" s="127"/>
      <c r="AL33" s="122"/>
      <c r="AM33" s="17"/>
      <c r="AN33" s="20"/>
      <c r="AO33" s="237"/>
      <c r="AP33" s="240" t="str">
        <f>A27</f>
        <v>54.</v>
      </c>
      <c r="AQ33" s="266" t="str">
        <f>B27</f>
        <v>AMWHT1IBNE</v>
      </c>
      <c r="AR33" s="241" t="str">
        <f>C27</f>
        <v>Hálózati technológiák I.</v>
      </c>
      <c r="AS33" s="189"/>
      <c r="AT33" s="279"/>
      <c r="AU33" s="276"/>
      <c r="AV33" s="252" t="s">
        <v>186</v>
      </c>
      <c r="AW33" s="115" t="s">
        <v>81</v>
      </c>
      <c r="AY33" s="21"/>
      <c r="AZ33" s="21"/>
    </row>
    <row r="34" spans="1:52" ht="13.5" thickBot="1" x14ac:dyDescent="0.25">
      <c r="A34" s="142" t="s">
        <v>111</v>
      </c>
      <c r="B34" s="204" t="s">
        <v>221</v>
      </c>
      <c r="C34" s="326" t="s">
        <v>122</v>
      </c>
      <c r="D34" s="59"/>
      <c r="E34" s="4">
        <f t="shared" si="7"/>
        <v>6</v>
      </c>
      <c r="F34" s="205">
        <f t="shared" si="8"/>
        <v>7</v>
      </c>
      <c r="G34" s="151"/>
      <c r="H34" s="22"/>
      <c r="I34" s="138"/>
      <c r="J34" s="137"/>
      <c r="K34" s="24"/>
      <c r="L34" s="138"/>
      <c r="M34" s="22"/>
      <c r="N34" s="138"/>
      <c r="O34" s="137"/>
      <c r="P34" s="24"/>
      <c r="Q34" s="138"/>
      <c r="R34" s="22"/>
      <c r="S34" s="138"/>
      <c r="T34" s="137"/>
      <c r="U34" s="24"/>
      <c r="V34" s="138"/>
      <c r="W34" s="22"/>
      <c r="X34" s="136"/>
      <c r="Y34" s="137"/>
      <c r="Z34" s="24"/>
      <c r="AA34" s="138"/>
      <c r="AB34" s="22"/>
      <c r="AC34" s="138"/>
      <c r="AD34" s="137"/>
      <c r="AE34" s="24"/>
      <c r="AF34" s="151"/>
      <c r="AG34" s="22"/>
      <c r="AH34" s="138"/>
      <c r="AI34" s="137"/>
      <c r="AJ34" s="24"/>
      <c r="AK34" s="151">
        <v>2</v>
      </c>
      <c r="AL34" s="22">
        <v>0</v>
      </c>
      <c r="AM34" s="138">
        <v>4</v>
      </c>
      <c r="AN34" s="206" t="s">
        <v>64</v>
      </c>
      <c r="AO34" s="238">
        <v>7</v>
      </c>
      <c r="AP34" s="242" t="str">
        <f>A33</f>
        <v>61.</v>
      </c>
      <c r="AQ34" s="267" t="str">
        <f t="shared" ref="AQ34:AR34" si="27">B33</f>
        <v>AMVHT2IBNE</v>
      </c>
      <c r="AR34" s="243" t="str">
        <f t="shared" si="27"/>
        <v>Hálózati technológiák II.</v>
      </c>
      <c r="AS34" s="274" t="str">
        <f>A29</f>
        <v>56.</v>
      </c>
      <c r="AT34" s="280" t="str">
        <f t="shared" ref="AT34:AU34" si="28">B29</f>
        <v>AMWFS1IBNE</v>
      </c>
      <c r="AU34" s="235" t="str">
        <f t="shared" si="28"/>
        <v>Felhőszolgáltatások I.</v>
      </c>
      <c r="AV34" s="253" t="s">
        <v>184</v>
      </c>
      <c r="AW34" s="210" t="s">
        <v>185</v>
      </c>
    </row>
    <row r="35" spans="1:52" x14ac:dyDescent="0.2">
      <c r="A35" s="174" t="s">
        <v>89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21"/>
      <c r="R35" s="21"/>
      <c r="S35" s="21"/>
      <c r="T35" s="21"/>
      <c r="U35" s="32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42"/>
    </row>
    <row r="36" spans="1:52" x14ac:dyDescent="0.2">
      <c r="A36" s="21" t="s">
        <v>116</v>
      </c>
      <c r="B36" s="26"/>
      <c r="C36" s="26"/>
      <c r="D36" s="26"/>
      <c r="E36" s="26"/>
      <c r="F36" s="26"/>
    </row>
    <row r="38" spans="1:52" x14ac:dyDescent="0.2">
      <c r="AV38" s="26"/>
      <c r="AW38" s="26"/>
    </row>
    <row r="39" spans="1:52" x14ac:dyDescent="0.2">
      <c r="AV39" s="26"/>
      <c r="AW39" s="26"/>
    </row>
    <row r="40" spans="1:52" x14ac:dyDescent="0.2">
      <c r="AV40" s="26"/>
      <c r="AW40" s="26"/>
    </row>
    <row r="41" spans="1:52" x14ac:dyDescent="0.2">
      <c r="AV41" s="26"/>
      <c r="AW41" s="26"/>
    </row>
    <row r="43" spans="1:52" x14ac:dyDescent="0.2">
      <c r="AV43" s="174"/>
      <c r="AW43" s="31"/>
    </row>
    <row r="44" spans="1:52" x14ac:dyDescent="0.2">
      <c r="AV44" s="174"/>
      <c r="AW44" s="31"/>
    </row>
  </sheetData>
  <mergeCells count="14">
    <mergeCell ref="AV8:AW9"/>
    <mergeCell ref="AP8:AU9"/>
    <mergeCell ref="AP23:AU24"/>
    <mergeCell ref="B8:B9"/>
    <mergeCell ref="C8:C9"/>
    <mergeCell ref="B23:B24"/>
    <mergeCell ref="C23:C24"/>
    <mergeCell ref="G8:AO8"/>
    <mergeCell ref="G23:AO23"/>
    <mergeCell ref="B32:D32"/>
    <mergeCell ref="AV26:AW26"/>
    <mergeCell ref="AV12:AW12"/>
    <mergeCell ref="AV23:AW24"/>
    <mergeCell ref="AV19:AW19"/>
  </mergeCells>
  <phoneticPr fontId="13" type="noConversion"/>
  <printOptions horizontalCentered="1"/>
  <pageMargins left="0.35433070866141736" right="0.35433070866141736" top="1.4566929133858268" bottom="0.39370078740157483" header="0.78740157480314965" footer="0.31496062992125984"/>
  <pageSetup paperSize="9" scale="48" orientation="landscape" useFirstPageNumber="1" horizontalDpi="300" verticalDpi="300" r:id="rId1"/>
  <headerFooter alignWithMargins="0">
    <oddHeader>&amp;L&amp;"Arial,Félkövér"&amp;12Óbudai Egyetem
Neumann János Informatikai Kar&amp;C&amp;"Arial CE,Félkövér"&amp;14BSc Mintatanterv 
Nappali tagozat&amp;10
&amp;R&amp;"Arial CE,Félkövér"Érvényes: 2017/2018. tanévtől</oddHeader>
    <oddFooter>&amp;L&amp;D &amp;C&amp;11Tanterv - Nappali
 &amp;F&amp;8
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BSc tanterv nappali</vt:lpstr>
      <vt:lpstr>1. sz. melléklet</vt:lpstr>
      <vt:lpstr>'1. sz. melléklet'!Nyomtatási_terület</vt:lpstr>
      <vt:lpstr>'BSc tanterv nappali'!Nyomtatási_terület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AMK</cp:lastModifiedBy>
  <cp:lastPrinted>2019-09-13T07:34:27Z</cp:lastPrinted>
  <dcterms:created xsi:type="dcterms:W3CDTF">2001-09-27T10:36:13Z</dcterms:created>
  <dcterms:modified xsi:type="dcterms:W3CDTF">2019-09-13T08:04:31Z</dcterms:modified>
</cp:coreProperties>
</file>