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315" activeTab="0"/>
  </bookViews>
  <sheets>
    <sheet name="BSc tanterv E" sheetId="1" r:id="rId1"/>
  </sheets>
  <definedNames>
    <definedName name="_xlnm.Print_Area" localSheetId="0">'BSc tanterv E'!$A$1:$AM$118</definedName>
  </definedNames>
  <calcPr fullCalcOnLoad="1"/>
</workbook>
</file>

<file path=xl/sharedStrings.xml><?xml version="1.0" encoding="utf-8"?>
<sst xmlns="http://schemas.openxmlformats.org/spreadsheetml/2006/main" count="420" uniqueCount="245">
  <si>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</si>
  <si>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</si>
  <si>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</si>
  <si>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</si>
  <si>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</si>
  <si>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</si>
  <si>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</si>
  <si>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</si>
  <si>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</si>
  <si>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l</t>
  </si>
  <si>
    <t>k</t>
  </si>
  <si>
    <t>kr</t>
  </si>
  <si>
    <t>v</t>
  </si>
  <si>
    <t>Vizsga (v)</t>
  </si>
  <si>
    <t>Mindösszesen:</t>
  </si>
  <si>
    <t>Szakdolgozat</t>
  </si>
  <si>
    <t>7.</t>
  </si>
  <si>
    <t>Kód</t>
  </si>
  <si>
    <t>Előtanulmány</t>
  </si>
  <si>
    <t>Matematika I.</t>
  </si>
  <si>
    <t>Matematika II.</t>
  </si>
  <si>
    <t>Informatika  I.</t>
  </si>
  <si>
    <t>Informatika II.</t>
  </si>
  <si>
    <t>Fizika I.</t>
  </si>
  <si>
    <t>Fizika II.</t>
  </si>
  <si>
    <t>Jogi ismeretek</t>
  </si>
  <si>
    <t>Villamosságtan I.</t>
  </si>
  <si>
    <t>Villamosságtan II.</t>
  </si>
  <si>
    <t>Méréstechnika I.</t>
  </si>
  <si>
    <t>Méréstechnika II.</t>
  </si>
  <si>
    <t xml:space="preserve"> </t>
  </si>
  <si>
    <t>kredit</t>
  </si>
  <si>
    <t>Biztonságtechnika, környezetvédelem és minőségbiztosítás alapjai</t>
  </si>
  <si>
    <t>Differenciált szakmai törzsanyag tantárgyai</t>
  </si>
  <si>
    <t>félévi</t>
  </si>
  <si>
    <t>kz</t>
  </si>
  <si>
    <t xml:space="preserve">Villamosipari anyagismeret </t>
  </si>
  <si>
    <t xml:space="preserve">      </t>
  </si>
  <si>
    <t>Műszaki dokumentáció</t>
  </si>
  <si>
    <t>Általános mérnöki ismeretek</t>
  </si>
  <si>
    <t>félévi óraszámokkal; konzultáció (kz); laboratórium ( l); követelményekkel (k); kreditekkel (kr)</t>
  </si>
  <si>
    <t>Félévi órák összesen:</t>
  </si>
  <si>
    <t>Kötelezően választható Gazdasági és Humán ismeretek tárgyai</t>
  </si>
  <si>
    <t>Üzleti kommunikáció</t>
  </si>
  <si>
    <t>Szociológia</t>
  </si>
  <si>
    <t>Szabadon választható tantárgyak</t>
  </si>
  <si>
    <t>Záróvizsga tárgyak:</t>
  </si>
  <si>
    <t>Tantárgy 1</t>
  </si>
  <si>
    <t>Tantárgy 2</t>
  </si>
  <si>
    <t>Tantárgy 3</t>
  </si>
  <si>
    <t>Természettudományos ismeretek                      összesen:</t>
  </si>
  <si>
    <t>é</t>
  </si>
  <si>
    <t>Évközi jegy (é)</t>
  </si>
  <si>
    <t>Levelező tagozat</t>
  </si>
  <si>
    <t>Megjegyzés:</t>
  </si>
  <si>
    <t>a</t>
  </si>
  <si>
    <t>Aláírás (a)</t>
  </si>
  <si>
    <t>Villamosságtan I. gyakorlat</t>
  </si>
  <si>
    <t>Villamosságtan II. gyakorlat</t>
  </si>
  <si>
    <t>Programozás I.</t>
  </si>
  <si>
    <t>Programozás II.</t>
  </si>
  <si>
    <t>Makroökonómia</t>
  </si>
  <si>
    <t>Mikroökonómia</t>
  </si>
  <si>
    <t>Vállalkozás gazdaságtan I.</t>
  </si>
  <si>
    <t>Vállalkozásgazdaságtan II.</t>
  </si>
  <si>
    <t>Digitális technika II.</t>
  </si>
  <si>
    <t>Digitális technika I.</t>
  </si>
  <si>
    <t>Elektronika I.</t>
  </si>
  <si>
    <t>Elektronika II.</t>
  </si>
  <si>
    <t>Automatika I.</t>
  </si>
  <si>
    <t>Kötelezően választható tárgycsoportok               összesen:</t>
  </si>
  <si>
    <t>Természettudományok alapjai</t>
  </si>
  <si>
    <t xml:space="preserve">A # karakterrel jelölt tantárgyakat párhuzamosan is fel lehet venni. </t>
  </si>
  <si>
    <t>(4) A választott tantárgycsoport minden tantárgyának felvétele kötelező</t>
  </si>
  <si>
    <t xml:space="preserve">Digitális technika II. laboratórium </t>
  </si>
  <si>
    <t>(1) Előtanulmányi követelmény: a tárgy aláírásának megszerzése.</t>
  </si>
  <si>
    <t>Menedzsment alapjai</t>
  </si>
  <si>
    <t>Projektmunka I.</t>
  </si>
  <si>
    <t>Projektmunka II.</t>
  </si>
  <si>
    <t xml:space="preserve"> Villamosmérnöki BSc E-tanterv</t>
  </si>
  <si>
    <t>Információ-technológiai rendszerek specializáció</t>
  </si>
  <si>
    <t>Számítógép architektúrák I.</t>
  </si>
  <si>
    <t>Számítógép architektúrák II.</t>
  </si>
  <si>
    <t>Perifériák</t>
  </si>
  <si>
    <t>Operációs rendszerek</t>
  </si>
  <si>
    <t>Információfeldolgozás</t>
  </si>
  <si>
    <t>Programozási paradigmák</t>
  </si>
  <si>
    <t>1. Beágyazott rendszerek (4)</t>
  </si>
  <si>
    <t>Rugalmas gyártási folyamatok</t>
  </si>
  <si>
    <t>Gépi intelligencia</t>
  </si>
  <si>
    <t>Számítógéppel segített tesztelés</t>
  </si>
  <si>
    <t>Számítógéppel segített gyártás</t>
  </si>
  <si>
    <t>Ipari tervező rendszerek</t>
  </si>
  <si>
    <t>Beágyazott rendszerek</t>
  </si>
  <si>
    <t>Digitális rendszerek tervezése</t>
  </si>
  <si>
    <t xml:space="preserve">Programozható áramkörök </t>
  </si>
  <si>
    <t>Ipari robotok programozása</t>
  </si>
  <si>
    <t>Szenzorhálózatok</t>
  </si>
  <si>
    <t>Beágyazott rendszerek modul</t>
  </si>
  <si>
    <t>Automatizált gyártórendszerek modul</t>
  </si>
  <si>
    <t>Szakmai törzsanyag                                        összesen:</t>
  </si>
  <si>
    <t>Gazdasági és humán ismeretek                     összesen:</t>
  </si>
  <si>
    <t xml:space="preserve">Villamos energetika I. </t>
  </si>
  <si>
    <t>Elektronikai technológia</t>
  </si>
  <si>
    <t>Villamosipari anyagismeret laboratórium</t>
  </si>
  <si>
    <t>Kötelezően választható</t>
  </si>
  <si>
    <r>
      <t>Informatikai rendszerek</t>
    </r>
    <r>
      <rPr>
        <sz val="11"/>
        <rFont val="Arial CE"/>
        <family val="0"/>
      </rPr>
      <t xml:space="preserve"> (Számítógép architektúrák I-II., Perifériák, Informatika II., Operációs rendszerek, Információfeldolgozás)</t>
    </r>
  </si>
  <si>
    <t xml:space="preserve">Elektronika (Elektronikus áramkörök I., II.) 
</t>
  </si>
  <si>
    <t>Beágyazott rendszerek és szenzorhálózatok (Beágyazott rendszerek, Ipari robotok programozása, Szenzorhálózatok)</t>
  </si>
  <si>
    <t>Automatizált gyártórendszerek tervezése (Rugalmas gyártási folyamatok, Számítógéppel segített gyártás, Számítógéppel segített tesztelés)</t>
  </si>
  <si>
    <t>D tanterv megfeleltetés</t>
  </si>
  <si>
    <t>Természettudományos alapismeretek</t>
  </si>
  <si>
    <t>Informatika  I.+Informatika  laboratórium I.</t>
  </si>
  <si>
    <t>Villamosipari anyagismeret</t>
  </si>
  <si>
    <t>Vállalkozás gazdaságtan II.</t>
  </si>
  <si>
    <t>Menedzsment</t>
  </si>
  <si>
    <t>Szakmai törzsanyag                                            összesen:</t>
  </si>
  <si>
    <t>Programozás II.+Programozás II. laboratórium</t>
  </si>
  <si>
    <t>Méréstechnika II.+Méréstechnika II. laboratórium</t>
  </si>
  <si>
    <t>Digitális technika II. laboratórium</t>
  </si>
  <si>
    <t>Elektronika I.+Elektronika I. gyakorlat</t>
  </si>
  <si>
    <t>Elektronika II.+Elektronika II. laboratórium</t>
  </si>
  <si>
    <t xml:space="preserve">Automatika I.+Automatika  I. laboratórium </t>
  </si>
  <si>
    <t>Villamos energetika I.+Villamos energetika I. laboratórium</t>
  </si>
  <si>
    <t>Elektronikai technológia+Elektronikai technológia laboratórium</t>
  </si>
  <si>
    <t xml:space="preserve">Általános mérnöki ismeretek </t>
  </si>
  <si>
    <t>Szakirány közös tantárgyai</t>
  </si>
  <si>
    <t>Információfeldolgozás I.+Információfeldolgozás II.</t>
  </si>
  <si>
    <t>Önálló projekt I.</t>
  </si>
  <si>
    <t>Önálló projekt II.</t>
  </si>
  <si>
    <t>Kötelezően választható tárgycsoportok</t>
  </si>
  <si>
    <t>1. Hardver eszközök</t>
  </si>
  <si>
    <t>Digitális rendszerek</t>
  </si>
  <si>
    <t>Elektronikai gyártás és tesztelés</t>
  </si>
  <si>
    <t>AMIMA11VLD</t>
  </si>
  <si>
    <t>AMIMA21VLD</t>
  </si>
  <si>
    <t>AMIIA11VLD+AMIIA12VLD</t>
  </si>
  <si>
    <t>AMIIA21VLD</t>
  </si>
  <si>
    <t>AMIFI11VLD</t>
  </si>
  <si>
    <t>AMIFI21VLD</t>
  </si>
  <si>
    <t>AMIVR11VLD</t>
  </si>
  <si>
    <t>AMIVR12VLD</t>
  </si>
  <si>
    <t>AMIMI11VLD</t>
  </si>
  <si>
    <t>Gazdasági és Humán ismeretek</t>
  </si>
  <si>
    <t>AMIKG11VLD</t>
  </si>
  <si>
    <t>AMIKG21VLD</t>
  </si>
  <si>
    <t>AMIVA11VLD</t>
  </si>
  <si>
    <t>AMIVA21VLD</t>
  </si>
  <si>
    <t>AMIME11VLD</t>
  </si>
  <si>
    <t>AMIJI11VLD</t>
  </si>
  <si>
    <t>AMIVT11VLD</t>
  </si>
  <si>
    <t>AMIVT12VLD</t>
  </si>
  <si>
    <t>AMIVT21VLD</t>
  </si>
  <si>
    <t>AMIVT22VLD</t>
  </si>
  <si>
    <t>AMIPR11VLD</t>
  </si>
  <si>
    <t>AMIPR21VLD+AMIPR22VLD</t>
  </si>
  <si>
    <t>AMIMD11VLD</t>
  </si>
  <si>
    <t>AMIMT11VLD+AMIMT12VLD</t>
  </si>
  <si>
    <t>AMIMT21VLD+AMIMT22VLD</t>
  </si>
  <si>
    <t>AMIDT11VLD</t>
  </si>
  <si>
    <t>AMIDT21VLD</t>
  </si>
  <si>
    <t>AMIDT31VLD</t>
  </si>
  <si>
    <t>AMIEL11VLD+AMIEL12VLD</t>
  </si>
  <si>
    <t>AMIEL21VLD+AMIEL22VLD</t>
  </si>
  <si>
    <t>AMIAU11VLD+AMIAU12VLD</t>
  </si>
  <si>
    <t>AMIHI11VLD+AMIHI12VLD</t>
  </si>
  <si>
    <t>AMIVE11VLD+AMIVE12VLD</t>
  </si>
  <si>
    <t>AMIET11VLD+AMIET12VLD</t>
  </si>
  <si>
    <t>AMIAM11VLD</t>
  </si>
  <si>
    <t>AMISA11VLD</t>
  </si>
  <si>
    <t>AMISA21VLD</t>
  </si>
  <si>
    <t>AMIPF11VLD</t>
  </si>
  <si>
    <t>AMIOP11VLD</t>
  </si>
  <si>
    <t>AMIIF11VLD+AMIIF21VLD</t>
  </si>
  <si>
    <t>AMIPP11VLD</t>
  </si>
  <si>
    <t>AMIHP11VLD</t>
  </si>
  <si>
    <t>AMIHP21VLD</t>
  </si>
  <si>
    <t>AMIBR11VLD</t>
  </si>
  <si>
    <t>AMIDR11VLD</t>
  </si>
  <si>
    <t>AMIPÁ11VLD</t>
  </si>
  <si>
    <t>AMIEG11VLD</t>
  </si>
  <si>
    <t>AMXMA1VBLE</t>
  </si>
  <si>
    <t>AMXMA2VBLE</t>
  </si>
  <si>
    <t>AMXIA1VBLE</t>
  </si>
  <si>
    <t>AMXIA2VBLE</t>
  </si>
  <si>
    <t>AMXFI1VBLE</t>
  </si>
  <si>
    <t>AMXFI2VBLE</t>
  </si>
  <si>
    <t>AMXVR0VBLE</t>
  </si>
  <si>
    <t>AMXVL0VBLE</t>
  </si>
  <si>
    <t>AMXTT0VBLE</t>
  </si>
  <si>
    <t>AMXMI0VBLE</t>
  </si>
  <si>
    <t>AMXKG1VBLE</t>
  </si>
  <si>
    <t>AMXKG2VBLE</t>
  </si>
  <si>
    <t>AMXVA1VBLE</t>
  </si>
  <si>
    <t>AMXVA2VBLE</t>
  </si>
  <si>
    <t>AMXME0VBLE</t>
  </si>
  <si>
    <t>AMXJI0VBLE</t>
  </si>
  <si>
    <t>AMXPR1VBLE</t>
  </si>
  <si>
    <t>AMXPR2VBLE</t>
  </si>
  <si>
    <t>AMXMD0VBLE</t>
  </si>
  <si>
    <t>AMXMT1VBLE</t>
  </si>
  <si>
    <t>AMXMT2VBLE</t>
  </si>
  <si>
    <t>AMXDT1VBLE</t>
  </si>
  <si>
    <t>AMXEL1VBLE</t>
  </si>
  <si>
    <t>AMXEL2VBLE</t>
  </si>
  <si>
    <t>AMXAU1VBLE</t>
  </si>
  <si>
    <t>AMXHI1VBLE</t>
  </si>
  <si>
    <t>AMXVE1VBLE</t>
  </si>
  <si>
    <t>AMXET0VBLE</t>
  </si>
  <si>
    <t>AMXAM0VBLE</t>
  </si>
  <si>
    <t>AMXSA1VBLE</t>
  </si>
  <si>
    <t>AMXSA2VBLE</t>
  </si>
  <si>
    <t>AMXPF0VBLE</t>
  </si>
  <si>
    <t>AMXOP0VBLE</t>
  </si>
  <si>
    <t>AMXIF0VBLE</t>
  </si>
  <si>
    <t>AMXPP0VBLE</t>
  </si>
  <si>
    <t>AMPPM1VBLE</t>
  </si>
  <si>
    <t>AMPPM2VBLE</t>
  </si>
  <si>
    <t>AMWBR0VBLE</t>
  </si>
  <si>
    <t>AMWDR0VBLE</t>
  </si>
  <si>
    <t>AMWIP0VBLE</t>
  </si>
  <si>
    <t>AMWSH0VBLE</t>
  </si>
  <si>
    <t>AMWRG0VBLE</t>
  </si>
  <si>
    <t>AMWGI0VBLE</t>
  </si>
  <si>
    <t>AMWST0VBLE</t>
  </si>
  <si>
    <t>AMWSG0VBLE</t>
  </si>
  <si>
    <t>AMWTR0VBLE</t>
  </si>
  <si>
    <t>AMDSD0VBLE</t>
  </si>
  <si>
    <t>AMXVT1VBLE</t>
  </si>
  <si>
    <t>AMXVG1VBLE</t>
  </si>
  <si>
    <t>AMXVT2VBLE</t>
  </si>
  <si>
    <t>AMXVG2VBLE</t>
  </si>
  <si>
    <t>AMXDT2VBLE</t>
  </si>
  <si>
    <t>AMXDL2VBLE</t>
  </si>
  <si>
    <t>AMWPA0VBLE</t>
  </si>
  <si>
    <t>AMWUK0VBLE</t>
  </si>
  <si>
    <t>AMWSZ0VBLE</t>
  </si>
  <si>
    <t>Tantárgy</t>
  </si>
  <si>
    <t>Híradástechnika I.</t>
  </si>
  <si>
    <t xml:space="preserve">Megjegyzés:    </t>
  </si>
  <si>
    <t>2. Automatizált gyártórendszerek (4)</t>
  </si>
  <si>
    <t>Specializáció közös tantárgyai                          összesen:</t>
  </si>
  <si>
    <t>Méréstechnika I. Méréstechnika I. laboratórium</t>
  </si>
  <si>
    <t>Híradástechnika I.+Híradástechnika I. laboratórium</t>
  </si>
  <si>
    <t>Matematika I. aláírás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</si>
</sst>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_ ;\-0\ "/>
    <numFmt numFmtId="166" formatCode="[$-40E]yyyy\.\ mmmm\ d\."/>
    <numFmt numFmtId="167" formatCode="0.0%"/>
    <numFmt numFmtId="168" formatCode="0.0"/>
    <numFmt numFmtId="169" formatCode="0&quot;.&quot;"/>
    <numFmt numFmtId="170" formatCode="General\ &quot;#&quot;"/>
  </numFmts>
  <fonts count="56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i/>
      <sz val="12"/>
      <name val="Arial CE"/>
      <family val="0"/>
    </font>
    <font>
      <b/>
      <sz val="12"/>
      <color indexed="10"/>
      <name val="Arial CE"/>
      <family val="0"/>
    </font>
    <font>
      <b/>
      <sz val="12"/>
      <color indexed="57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b/>
      <strike/>
      <sz val="12"/>
      <name val="Arial CE"/>
      <family val="0"/>
    </font>
    <font>
      <b/>
      <strike/>
      <sz val="10"/>
      <name val="Arial CE"/>
      <family val="0"/>
    </font>
    <font>
      <b/>
      <sz val="16"/>
      <name val="Arial CE"/>
      <family val="0"/>
    </font>
    <font>
      <b/>
      <i/>
      <sz val="10"/>
      <name val="Arial CE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thin"/>
      <bottom style="dotted"/>
    </border>
    <border>
      <left style="medium"/>
      <right style="dotted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dotted"/>
      <right style="medium"/>
      <top style="thin"/>
      <bottom style="dotted"/>
    </border>
    <border>
      <left style="medium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dashed"/>
    </border>
    <border>
      <left style="dotted"/>
      <right style="dotted"/>
      <top style="thin"/>
      <bottom style="dashed"/>
    </border>
    <border>
      <left style="dotted"/>
      <right style="medium"/>
      <top style="thin"/>
      <bottom style="dash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dotted">
        <color indexed="8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dotted"/>
      <top style="dotted"/>
      <bottom style="thin"/>
    </border>
    <border>
      <left style="thin"/>
      <right style="medium"/>
      <top style="dotted"/>
      <bottom style="dotted"/>
    </border>
    <border>
      <left style="medium">
        <color indexed="59"/>
      </left>
      <right style="thin">
        <color indexed="59"/>
      </right>
      <top style="dotted">
        <color indexed="59"/>
      </top>
      <bottom style="dotted">
        <color indexed="59"/>
      </bottom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medium"/>
    </border>
    <border>
      <left style="dashed"/>
      <right>
        <color indexed="63"/>
      </right>
      <top style="thin"/>
      <bottom style="dotted"/>
    </border>
    <border>
      <left style="dashed"/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dashed"/>
      <right style="medium"/>
      <top style="thin"/>
      <bottom style="dotted"/>
    </border>
    <border>
      <left style="dashed"/>
      <right style="medium"/>
      <top style="dotted"/>
      <bottom style="dotted"/>
    </border>
    <border>
      <left style="dashed"/>
      <right style="medium"/>
      <top style="dotted"/>
      <bottom>
        <color indexed="63"/>
      </bottom>
    </border>
    <border>
      <left style="dashed"/>
      <right style="medium"/>
      <top style="thin"/>
      <bottom style="thin"/>
    </border>
    <border>
      <left style="dashed"/>
      <right style="medium"/>
      <top>
        <color indexed="63"/>
      </top>
      <bottom style="dotted"/>
    </border>
    <border>
      <left style="dashed"/>
      <right style="medium"/>
      <top style="thin"/>
      <bottom>
        <color indexed="63"/>
      </bottom>
    </border>
    <border>
      <left style="dashed"/>
      <right style="medium"/>
      <top/>
      <bottom style="medium"/>
    </border>
    <border>
      <left style="dashed"/>
      <right>
        <color indexed="63"/>
      </right>
      <top/>
      <bottom style="medium"/>
    </border>
    <border>
      <left style="thin"/>
      <right style="dashed"/>
      <top style="thin"/>
      <bottom style="dotted"/>
    </border>
    <border>
      <left style="thin"/>
      <right style="dashed"/>
      <top>
        <color indexed="63"/>
      </top>
      <bottom style="dotted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dashed"/>
      <top style="dotted"/>
      <bottom style="dotted"/>
    </border>
    <border>
      <left style="thin"/>
      <right style="dashed"/>
      <top style="dotted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medium"/>
      <top style="dotted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28" xfId="0" applyFont="1" applyFill="1" applyBorder="1" applyAlignment="1">
      <alignment vertical="center"/>
    </xf>
    <xf numFmtId="0" fontId="4" fillId="33" borderId="52" xfId="0" applyFont="1" applyFill="1" applyBorder="1" applyAlignment="1">
      <alignment vertical="center"/>
    </xf>
    <xf numFmtId="0" fontId="4" fillId="33" borderId="53" xfId="0" applyFont="1" applyFill="1" applyBorder="1" applyAlignment="1">
      <alignment vertical="center"/>
    </xf>
    <xf numFmtId="0" fontId="4" fillId="0" borderId="54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3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33" borderId="5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66" xfId="0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33" borderId="69" xfId="0" applyFont="1" applyFill="1" applyBorder="1" applyAlignment="1">
      <alignment horizontal="right" vertical="center"/>
    </xf>
    <xf numFmtId="0" fontId="4" fillId="33" borderId="70" xfId="0" applyFont="1" applyFill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59" xfId="0" applyFont="1" applyBorder="1" applyAlignment="1">
      <alignment vertical="center"/>
    </xf>
    <xf numFmtId="0" fontId="4" fillId="33" borderId="41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0" fontId="4" fillId="33" borderId="7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1" fillId="0" borderId="73" xfId="0" applyNumberFormat="1" applyFont="1" applyBorder="1" applyAlignment="1">
      <alignment horizontal="left" vertical="center"/>
    </xf>
    <xf numFmtId="49" fontId="1" fillId="0" borderId="74" xfId="0" applyNumberFormat="1" applyFont="1" applyBorder="1" applyAlignment="1">
      <alignment horizontal="left" vertical="center"/>
    </xf>
    <xf numFmtId="0" fontId="4" fillId="0" borderId="75" xfId="0" applyFont="1" applyBorder="1" applyAlignment="1">
      <alignment vertical="center" wrapText="1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 wrapText="1"/>
    </xf>
    <xf numFmtId="0" fontId="4" fillId="0" borderId="60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center" wrapText="1"/>
    </xf>
    <xf numFmtId="0" fontId="4" fillId="0" borderId="8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right" vertical="center"/>
    </xf>
    <xf numFmtId="0" fontId="1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right" vertical="center"/>
    </xf>
    <xf numFmtId="0" fontId="1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56" xfId="0" applyFont="1" applyFill="1" applyBorder="1" applyAlignment="1">
      <alignment vertical="center" wrapText="1"/>
    </xf>
    <xf numFmtId="0" fontId="4" fillId="0" borderId="90" xfId="0" applyFont="1" applyBorder="1" applyAlignment="1">
      <alignment vertical="center" wrapText="1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92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79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 wrapText="1"/>
    </xf>
    <xf numFmtId="0" fontId="1" fillId="34" borderId="72" xfId="0" applyFont="1" applyFill="1" applyBorder="1" applyAlignment="1">
      <alignment vertical="center"/>
    </xf>
    <xf numFmtId="0" fontId="4" fillId="34" borderId="59" xfId="0" applyFont="1" applyFill="1" applyBorder="1" applyAlignment="1">
      <alignment vertical="center" wrapText="1"/>
    </xf>
    <xf numFmtId="0" fontId="4" fillId="34" borderId="6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46" xfId="0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49" fontId="1" fillId="34" borderId="11" xfId="0" applyNumberFormat="1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right" vertical="center"/>
    </xf>
    <xf numFmtId="49" fontId="1" fillId="34" borderId="94" xfId="0" applyNumberFormat="1" applyFont="1" applyFill="1" applyBorder="1" applyAlignment="1">
      <alignment horizontal="left" vertical="center"/>
    </xf>
    <xf numFmtId="0" fontId="4" fillId="34" borderId="64" xfId="0" applyFont="1" applyFill="1" applyBorder="1" applyAlignment="1">
      <alignment vertical="center" wrapText="1"/>
    </xf>
    <xf numFmtId="0" fontId="4" fillId="34" borderId="91" xfId="0" applyFont="1" applyFill="1" applyBorder="1" applyAlignment="1">
      <alignment horizontal="right" vertical="center"/>
    </xf>
    <xf numFmtId="0" fontId="4" fillId="34" borderId="93" xfId="0" applyFont="1" applyFill="1" applyBorder="1" applyAlignment="1">
      <alignment horizontal="right" vertical="center"/>
    </xf>
    <xf numFmtId="0" fontId="4" fillId="34" borderId="92" xfId="0" applyFont="1" applyFill="1" applyBorder="1" applyAlignment="1">
      <alignment horizontal="right" vertical="center"/>
    </xf>
    <xf numFmtId="0" fontId="4" fillId="34" borderId="95" xfId="0" applyFont="1" applyFill="1" applyBorder="1" applyAlignment="1">
      <alignment horizontal="right" vertical="center"/>
    </xf>
    <xf numFmtId="49" fontId="1" fillId="34" borderId="11" xfId="0" applyNumberFormat="1" applyFont="1" applyFill="1" applyBorder="1" applyAlignment="1">
      <alignment horizontal="left" vertical="center"/>
    </xf>
    <xf numFmtId="0" fontId="13" fillId="34" borderId="51" xfId="0" applyFont="1" applyFill="1" applyBorder="1" applyAlignment="1">
      <alignment horizontal="left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96" xfId="0" applyFont="1" applyFill="1" applyBorder="1" applyAlignment="1">
      <alignment vertical="center"/>
    </xf>
    <xf numFmtId="0" fontId="1" fillId="34" borderId="97" xfId="0" applyFont="1" applyFill="1" applyBorder="1" applyAlignment="1">
      <alignment horizontal="left" vertical="center"/>
    </xf>
    <xf numFmtId="49" fontId="1" fillId="34" borderId="51" xfId="0" applyNumberFormat="1" applyFont="1" applyFill="1" applyBorder="1" applyAlignment="1">
      <alignment horizontal="left" vertical="center"/>
    </xf>
    <xf numFmtId="0" fontId="12" fillId="34" borderId="59" xfId="0" applyFont="1" applyFill="1" applyBorder="1" applyAlignment="1">
      <alignment vertical="center"/>
    </xf>
    <xf numFmtId="0" fontId="12" fillId="34" borderId="25" xfId="0" applyFont="1" applyFill="1" applyBorder="1" applyAlignment="1">
      <alignment vertical="center"/>
    </xf>
    <xf numFmtId="0" fontId="4" fillId="34" borderId="43" xfId="0" applyFont="1" applyFill="1" applyBorder="1" applyAlignment="1">
      <alignment vertical="center"/>
    </xf>
    <xf numFmtId="0" fontId="4" fillId="34" borderId="45" xfId="0" applyFont="1" applyFill="1" applyBorder="1" applyAlignment="1">
      <alignment vertical="center"/>
    </xf>
    <xf numFmtId="0" fontId="4" fillId="34" borderId="44" xfId="0" applyFont="1" applyFill="1" applyBorder="1" applyAlignment="1">
      <alignment horizontal="right" vertical="center"/>
    </xf>
    <xf numFmtId="0" fontId="4" fillId="34" borderId="47" xfId="0" applyFont="1" applyFill="1" applyBorder="1" applyAlignment="1">
      <alignment vertical="center"/>
    </xf>
    <xf numFmtId="0" fontId="4" fillId="34" borderId="48" xfId="0" applyFont="1" applyFill="1" applyBorder="1" applyAlignment="1">
      <alignment vertical="center"/>
    </xf>
    <xf numFmtId="0" fontId="4" fillId="34" borderId="4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49" fontId="1" fillId="0" borderId="51" xfId="0" applyNumberFormat="1" applyFont="1" applyFill="1" applyBorder="1" applyAlignment="1">
      <alignment horizontal="left" vertical="center"/>
    </xf>
    <xf numFmtId="169" fontId="4" fillId="0" borderId="57" xfId="0" applyNumberFormat="1" applyFont="1" applyBorder="1" applyAlignment="1">
      <alignment horizontal="center" vertical="center"/>
    </xf>
    <xf numFmtId="169" fontId="4" fillId="0" borderId="97" xfId="0" applyNumberFormat="1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vertical="center"/>
    </xf>
    <xf numFmtId="0" fontId="12" fillId="35" borderId="58" xfId="0" applyFont="1" applyFill="1" applyBorder="1" applyAlignment="1">
      <alignment horizontal="right" vertical="center"/>
    </xf>
    <xf numFmtId="169" fontId="12" fillId="35" borderId="98" xfId="0" applyNumberFormat="1" applyFont="1" applyFill="1" applyBorder="1" applyAlignment="1">
      <alignment horizontal="left" vertical="center"/>
    </xf>
    <xf numFmtId="0" fontId="12" fillId="35" borderId="98" xfId="0" applyFont="1" applyFill="1" applyBorder="1" applyAlignment="1">
      <alignment vertical="center"/>
    </xf>
    <xf numFmtId="0" fontId="12" fillId="35" borderId="99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0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0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01" xfId="0" applyFont="1" applyFill="1" applyBorder="1" applyAlignment="1">
      <alignment horizontal="right" vertical="center"/>
    </xf>
    <xf numFmtId="0" fontId="10" fillId="0" borderId="102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5" fillId="0" borderId="103" xfId="0" applyFont="1" applyFill="1" applyBorder="1" applyAlignment="1">
      <alignment vertical="center"/>
    </xf>
    <xf numFmtId="0" fontId="1" fillId="0" borderId="74" xfId="0" applyFont="1" applyFill="1" applyBorder="1" applyAlignment="1">
      <alignment vertical="center"/>
    </xf>
    <xf numFmtId="0" fontId="4" fillId="0" borderId="104" xfId="0" applyFont="1" applyFill="1" applyBorder="1" applyAlignment="1">
      <alignment vertical="center" wrapText="1"/>
    </xf>
    <xf numFmtId="0" fontId="4" fillId="34" borderId="105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105" xfId="0" applyFont="1" applyFill="1" applyBorder="1" applyAlignment="1">
      <alignment vertical="center"/>
    </xf>
    <xf numFmtId="0" fontId="4" fillId="0" borderId="106" xfId="0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4" fillId="33" borderId="57" xfId="0" applyFont="1" applyFill="1" applyBorder="1" applyAlignment="1">
      <alignment horizontal="right" vertical="center" wrapText="1"/>
    </xf>
    <xf numFmtId="0" fontId="4" fillId="33" borderId="107" xfId="0" applyFont="1" applyFill="1" applyBorder="1" applyAlignment="1">
      <alignment vertical="center"/>
    </xf>
    <xf numFmtId="0" fontId="4" fillId="33" borderId="108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9" xfId="0" applyFont="1" applyBorder="1" applyAlignment="1">
      <alignment vertical="center" wrapText="1"/>
    </xf>
    <xf numFmtId="0" fontId="4" fillId="0" borderId="101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49" fontId="1" fillId="34" borderId="72" xfId="0" applyNumberFormat="1" applyFont="1" applyFill="1" applyBorder="1" applyAlignment="1">
      <alignment horizontal="left" vertical="center"/>
    </xf>
    <xf numFmtId="0" fontId="4" fillId="33" borderId="55" xfId="0" applyFont="1" applyFill="1" applyBorder="1" applyAlignment="1">
      <alignment vertical="center"/>
    </xf>
    <xf numFmtId="0" fontId="4" fillId="33" borderId="112" xfId="0" applyFont="1" applyFill="1" applyBorder="1" applyAlignment="1">
      <alignment horizontal="right" vertical="center"/>
    </xf>
    <xf numFmtId="0" fontId="4" fillId="33" borderId="113" xfId="0" applyFont="1" applyFill="1" applyBorder="1" applyAlignment="1">
      <alignment vertical="center"/>
    </xf>
    <xf numFmtId="169" fontId="4" fillId="0" borderId="114" xfId="0" applyNumberFormat="1" applyFont="1" applyBorder="1" applyAlignment="1">
      <alignment horizontal="center" vertical="center"/>
    </xf>
    <xf numFmtId="49" fontId="1" fillId="34" borderId="115" xfId="0" applyNumberFormat="1" applyFont="1" applyFill="1" applyBorder="1" applyAlignment="1">
      <alignment horizontal="left" vertical="center"/>
    </xf>
    <xf numFmtId="0" fontId="4" fillId="0" borderId="116" xfId="0" applyFont="1" applyFill="1" applyBorder="1" applyAlignment="1">
      <alignment vertical="center"/>
    </xf>
    <xf numFmtId="0" fontId="4" fillId="34" borderId="117" xfId="0" applyFont="1" applyFill="1" applyBorder="1" applyAlignment="1">
      <alignment vertical="center"/>
    </xf>
    <xf numFmtId="0" fontId="4" fillId="34" borderId="116" xfId="0" applyFont="1" applyFill="1" applyBorder="1" applyAlignment="1">
      <alignment vertical="center"/>
    </xf>
    <xf numFmtId="0" fontId="1" fillId="34" borderId="114" xfId="0" applyFont="1" applyFill="1" applyBorder="1" applyAlignment="1">
      <alignment horizontal="left" vertical="center"/>
    </xf>
    <xf numFmtId="0" fontId="4" fillId="34" borderId="114" xfId="0" applyFont="1" applyFill="1" applyBorder="1" applyAlignment="1">
      <alignment vertical="center"/>
    </xf>
    <xf numFmtId="0" fontId="13" fillId="34" borderId="97" xfId="0" applyFont="1" applyFill="1" applyBorder="1" applyAlignment="1">
      <alignment horizontal="left" vertical="center"/>
    </xf>
    <xf numFmtId="0" fontId="4" fillId="34" borderId="116" xfId="0" applyFont="1" applyFill="1" applyBorder="1" applyAlignment="1">
      <alignment vertical="center"/>
    </xf>
    <xf numFmtId="0" fontId="4" fillId="0" borderId="102" xfId="0" applyFont="1" applyFill="1" applyBorder="1" applyAlignment="1">
      <alignment vertical="center"/>
    </xf>
    <xf numFmtId="49" fontId="1" fillId="0" borderId="11" xfId="56" applyNumberFormat="1" applyFont="1" applyFill="1" applyBorder="1" applyAlignment="1">
      <alignment horizontal="left" vertical="center"/>
      <protection/>
    </xf>
    <xf numFmtId="0" fontId="4" fillId="0" borderId="59" xfId="56" applyFont="1" applyBorder="1" applyAlignment="1">
      <alignment vertical="center"/>
      <protection/>
    </xf>
    <xf numFmtId="0" fontId="4" fillId="0" borderId="25" xfId="56" applyFont="1" applyBorder="1" applyAlignment="1">
      <alignment vertical="center"/>
      <protection/>
    </xf>
    <xf numFmtId="0" fontId="4" fillId="0" borderId="64" xfId="56" applyFont="1" applyBorder="1" applyAlignment="1">
      <alignment vertical="center"/>
      <protection/>
    </xf>
    <xf numFmtId="0" fontId="4" fillId="0" borderId="118" xfId="56" applyFont="1" applyBorder="1" applyAlignment="1">
      <alignment vertical="center"/>
      <protection/>
    </xf>
    <xf numFmtId="0" fontId="4" fillId="0" borderId="59" xfId="56" applyFont="1" applyBorder="1" applyAlignment="1">
      <alignment vertical="center" wrapText="1"/>
      <protection/>
    </xf>
    <xf numFmtId="49" fontId="1" fillId="0" borderId="119" xfId="56" applyNumberFormat="1" applyFont="1" applyBorder="1" applyAlignment="1">
      <alignment horizontal="left" vertical="center"/>
      <protection/>
    </xf>
    <xf numFmtId="0" fontId="4" fillId="0" borderId="64" xfId="56" applyFont="1" applyFill="1" applyBorder="1" applyAlignment="1">
      <alignment vertical="center"/>
      <protection/>
    </xf>
    <xf numFmtId="49" fontId="17" fillId="0" borderId="11" xfId="56" applyNumberFormat="1" applyFont="1" applyBorder="1" applyAlignment="1">
      <alignment horizontal="left" vertical="center"/>
      <protection/>
    </xf>
    <xf numFmtId="0" fontId="4" fillId="0" borderId="25" xfId="56" applyFont="1" applyFill="1" applyBorder="1" applyAlignment="1">
      <alignment vertical="center" wrapText="1"/>
      <protection/>
    </xf>
    <xf numFmtId="49" fontId="1" fillId="0" borderId="73" xfId="56" applyNumberFormat="1" applyFont="1" applyFill="1" applyBorder="1" applyAlignment="1">
      <alignment horizontal="left" vertical="center"/>
      <protection/>
    </xf>
    <xf numFmtId="0" fontId="4" fillId="0" borderId="120" xfId="56" applyFont="1" applyBorder="1" applyAlignment="1">
      <alignment vertical="center"/>
      <protection/>
    </xf>
    <xf numFmtId="1" fontId="1" fillId="0" borderId="11" xfId="56" applyNumberFormat="1" applyFont="1" applyFill="1" applyBorder="1" applyAlignment="1">
      <alignment horizontal="left" vertical="center"/>
      <protection/>
    </xf>
    <xf numFmtId="0" fontId="1" fillId="0" borderId="11" xfId="56" applyFont="1" applyFill="1" applyBorder="1" applyAlignment="1">
      <alignment horizontal="left" vertical="center"/>
      <protection/>
    </xf>
    <xf numFmtId="0" fontId="4" fillId="0" borderId="25" xfId="56" applyFont="1" applyBorder="1" applyAlignment="1">
      <alignment vertical="center" wrapText="1"/>
      <protection/>
    </xf>
    <xf numFmtId="49" fontId="1" fillId="0" borderId="11" xfId="56" applyNumberFormat="1" applyFont="1" applyBorder="1" applyAlignment="1">
      <alignment horizontal="left" vertical="center"/>
      <protection/>
    </xf>
    <xf numFmtId="0" fontId="4" fillId="0" borderId="25" xfId="56" applyFont="1" applyFill="1" applyBorder="1" applyAlignment="1">
      <alignment vertical="center"/>
      <protection/>
    </xf>
    <xf numFmtId="49" fontId="1" fillId="0" borderId="74" xfId="56" applyNumberFormat="1" applyFont="1" applyFill="1" applyBorder="1" applyAlignment="1">
      <alignment horizontal="left" vertical="center"/>
      <protection/>
    </xf>
    <xf numFmtId="0" fontId="4" fillId="0" borderId="104" xfId="56" applyFont="1" applyBorder="1" applyAlignment="1">
      <alignment vertical="center"/>
      <protection/>
    </xf>
    <xf numFmtId="0" fontId="18" fillId="0" borderId="11" xfId="0" applyFont="1" applyFill="1" applyBorder="1" applyAlignment="1">
      <alignment vertical="center"/>
    </xf>
    <xf numFmtId="0" fontId="18" fillId="0" borderId="115" xfId="0" applyFont="1" applyFill="1" applyBorder="1" applyAlignment="1">
      <alignment vertical="center"/>
    </xf>
    <xf numFmtId="0" fontId="4" fillId="0" borderId="116" xfId="0" applyFont="1" applyFill="1" applyBorder="1" applyAlignment="1">
      <alignment vertical="center"/>
    </xf>
    <xf numFmtId="0" fontId="18" fillId="0" borderId="73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94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5" fillId="0" borderId="116" xfId="0" applyFont="1" applyFill="1" applyBorder="1" applyAlignment="1">
      <alignment vertical="center"/>
    </xf>
    <xf numFmtId="0" fontId="1" fillId="33" borderId="66" xfId="0" applyFont="1" applyFill="1" applyBorder="1" applyAlignment="1">
      <alignment vertical="center"/>
    </xf>
    <xf numFmtId="0" fontId="1" fillId="0" borderId="121" xfId="0" applyFont="1" applyBorder="1" applyAlignment="1">
      <alignment horizontal="center" vertical="center"/>
    </xf>
    <xf numFmtId="0" fontId="1" fillId="33" borderId="71" xfId="0" applyFont="1" applyFill="1" applyBorder="1" applyAlignment="1">
      <alignment vertical="center"/>
    </xf>
    <xf numFmtId="0" fontId="1" fillId="0" borderId="68" xfId="0" applyFont="1" applyBorder="1" applyAlignment="1">
      <alignment horizontal="center" vertical="center"/>
    </xf>
    <xf numFmtId="0" fontId="1" fillId="33" borderId="24" xfId="0" applyFont="1" applyFill="1" applyBorder="1" applyAlignment="1">
      <alignment vertical="center"/>
    </xf>
    <xf numFmtId="0" fontId="4" fillId="0" borderId="122" xfId="0" applyFont="1" applyBorder="1" applyAlignment="1">
      <alignment horizontal="right" vertical="center"/>
    </xf>
    <xf numFmtId="0" fontId="4" fillId="33" borderId="66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169" fontId="4" fillId="0" borderId="20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9" fontId="4" fillId="0" borderId="105" xfId="0" applyNumberFormat="1" applyFont="1" applyFill="1" applyBorder="1" applyAlignment="1">
      <alignment horizontal="center" vertical="center"/>
    </xf>
    <xf numFmtId="0" fontId="1" fillId="33" borderId="123" xfId="0" applyFont="1" applyFill="1" applyBorder="1" applyAlignment="1">
      <alignment vertical="center"/>
    </xf>
    <xf numFmtId="0" fontId="1" fillId="0" borderId="124" xfId="0" applyFont="1" applyFill="1" applyBorder="1" applyAlignment="1">
      <alignment vertical="center"/>
    </xf>
    <xf numFmtId="0" fontId="1" fillId="0" borderId="125" xfId="0" applyFont="1" applyFill="1" applyBorder="1" applyAlignment="1">
      <alignment vertical="center"/>
    </xf>
    <xf numFmtId="0" fontId="1" fillId="34" borderId="126" xfId="0" applyFont="1" applyFill="1" applyBorder="1" applyAlignment="1">
      <alignment vertical="center"/>
    </xf>
    <xf numFmtId="0" fontId="1" fillId="34" borderId="124" xfId="0" applyFont="1" applyFill="1" applyBorder="1" applyAlignment="1">
      <alignment vertical="center"/>
    </xf>
    <xf numFmtId="0" fontId="1" fillId="34" borderId="124" xfId="0" applyNumberFormat="1" applyFont="1" applyFill="1" applyBorder="1" applyAlignment="1">
      <alignment vertical="center"/>
    </xf>
    <xf numFmtId="0" fontId="1" fillId="34" borderId="127" xfId="0" applyFont="1" applyFill="1" applyBorder="1" applyAlignment="1">
      <alignment vertical="center"/>
    </xf>
    <xf numFmtId="0" fontId="1" fillId="34" borderId="128" xfId="0" applyFont="1" applyFill="1" applyBorder="1" applyAlignment="1">
      <alignment vertical="center"/>
    </xf>
    <xf numFmtId="0" fontId="1" fillId="33" borderId="129" xfId="0" applyFont="1" applyFill="1" applyBorder="1" applyAlignment="1">
      <alignment vertical="center"/>
    </xf>
    <xf numFmtId="0" fontId="1" fillId="0" borderId="126" xfId="0" applyFont="1" applyFill="1" applyBorder="1" applyAlignment="1">
      <alignment vertical="center"/>
    </xf>
    <xf numFmtId="0" fontId="1" fillId="0" borderId="124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1" fillId="34" borderId="131" xfId="0" applyFont="1" applyFill="1" applyBorder="1" applyAlignment="1">
      <alignment vertical="center"/>
    </xf>
    <xf numFmtId="0" fontId="1" fillId="34" borderId="132" xfId="0" applyFont="1" applyFill="1" applyBorder="1" applyAlignment="1">
      <alignment vertical="center"/>
    </xf>
    <xf numFmtId="0" fontId="1" fillId="34" borderId="133" xfId="0" applyFont="1" applyFill="1" applyBorder="1" applyAlignment="1">
      <alignment vertical="center"/>
    </xf>
    <xf numFmtId="0" fontId="1" fillId="33" borderId="134" xfId="0" applyFont="1" applyFill="1" applyBorder="1" applyAlignment="1">
      <alignment vertical="center"/>
    </xf>
    <xf numFmtId="0" fontId="1" fillId="34" borderId="135" xfId="0" applyFont="1" applyFill="1" applyBorder="1" applyAlignment="1">
      <alignment vertical="center"/>
    </xf>
    <xf numFmtId="0" fontId="1" fillId="33" borderId="136" xfId="0" applyFont="1" applyFill="1" applyBorder="1" applyAlignment="1">
      <alignment vertical="center"/>
    </xf>
    <xf numFmtId="0" fontId="1" fillId="0" borderId="131" xfId="0" applyFont="1" applyFill="1" applyBorder="1" applyAlignment="1">
      <alignment vertical="center"/>
    </xf>
    <xf numFmtId="0" fontId="1" fillId="0" borderId="132" xfId="0" applyFont="1" applyFill="1" applyBorder="1" applyAlignment="1">
      <alignment vertical="center"/>
    </xf>
    <xf numFmtId="0" fontId="4" fillId="0" borderId="132" xfId="0" applyFont="1" applyFill="1" applyBorder="1" applyAlignment="1">
      <alignment vertical="center"/>
    </xf>
    <xf numFmtId="0" fontId="15" fillId="0" borderId="132" xfId="0" applyFont="1" applyFill="1" applyBorder="1" applyAlignment="1">
      <alignment vertical="center"/>
    </xf>
    <xf numFmtId="0" fontId="4" fillId="0" borderId="137" xfId="0" applyFont="1" applyFill="1" applyBorder="1" applyAlignment="1">
      <alignment vertical="center"/>
    </xf>
    <xf numFmtId="0" fontId="4" fillId="0" borderId="124" xfId="0" applyFont="1" applyFill="1" applyBorder="1" applyAlignment="1">
      <alignment vertical="center"/>
    </xf>
    <xf numFmtId="0" fontId="15" fillId="0" borderId="124" xfId="0" applyFont="1" applyFill="1" applyBorder="1" applyAlignment="1">
      <alignment vertical="center"/>
    </xf>
    <xf numFmtId="0" fontId="4" fillId="0" borderId="138" xfId="0" applyFont="1" applyFill="1" applyBorder="1" applyAlignment="1">
      <alignment vertical="center"/>
    </xf>
    <xf numFmtId="169" fontId="4" fillId="0" borderId="139" xfId="0" applyNumberFormat="1" applyFont="1" applyBorder="1" applyAlignment="1">
      <alignment horizontal="right" vertical="center"/>
    </xf>
    <xf numFmtId="169" fontId="4" fillId="0" borderId="140" xfId="0" applyNumberFormat="1" applyFont="1" applyBorder="1" applyAlignment="1">
      <alignment horizontal="right" vertical="center"/>
    </xf>
    <xf numFmtId="169" fontId="4" fillId="0" borderId="141" xfId="0" applyNumberFormat="1" applyFont="1" applyBorder="1" applyAlignment="1">
      <alignment horizontal="right" vertical="center"/>
    </xf>
    <xf numFmtId="0" fontId="4" fillId="33" borderId="142" xfId="0" applyFont="1" applyFill="1" applyBorder="1" applyAlignment="1">
      <alignment horizontal="center" vertical="center"/>
    </xf>
    <xf numFmtId="0" fontId="4" fillId="0" borderId="140" xfId="0" applyFont="1" applyFill="1" applyBorder="1" applyAlignment="1">
      <alignment horizontal="center" vertical="center"/>
    </xf>
    <xf numFmtId="0" fontId="4" fillId="0" borderId="143" xfId="0" applyFont="1" applyFill="1" applyBorder="1" applyAlignment="1">
      <alignment horizontal="center" vertical="center"/>
    </xf>
    <xf numFmtId="169" fontId="4" fillId="0" borderId="143" xfId="0" applyNumberFormat="1" applyFont="1" applyFill="1" applyBorder="1" applyAlignment="1">
      <alignment horizontal="center" vertical="center"/>
    </xf>
    <xf numFmtId="0" fontId="14" fillId="0" borderId="143" xfId="0" applyFont="1" applyFill="1" applyBorder="1" applyAlignment="1">
      <alignment horizontal="center" vertical="center"/>
    </xf>
    <xf numFmtId="0" fontId="4" fillId="0" borderId="144" xfId="0" applyFont="1" applyFill="1" applyBorder="1" applyAlignment="1">
      <alignment horizontal="center" vertical="center"/>
    </xf>
    <xf numFmtId="0" fontId="1" fillId="0" borderId="145" xfId="0" applyFont="1" applyBorder="1" applyAlignment="1">
      <alignment horizontal="center" vertical="center"/>
    </xf>
    <xf numFmtId="169" fontId="4" fillId="0" borderId="20" xfId="0" applyNumberFormat="1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horizontal="right" vertical="center"/>
    </xf>
    <xf numFmtId="169" fontId="6" fillId="34" borderId="146" xfId="0" applyNumberFormat="1" applyFont="1" applyFill="1" applyBorder="1" applyAlignment="1">
      <alignment horizontal="right" vertical="center"/>
    </xf>
    <xf numFmtId="169" fontId="6" fillId="34" borderId="20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9" fontId="4" fillId="0" borderId="76" xfId="0" applyNumberFormat="1" applyFont="1" applyBorder="1" applyAlignment="1">
      <alignment horizontal="center" vertical="center"/>
    </xf>
    <xf numFmtId="0" fontId="4" fillId="33" borderId="123" xfId="0" applyNumberFormat="1" applyFont="1" applyFill="1" applyBorder="1" applyAlignment="1">
      <alignment vertical="center"/>
    </xf>
    <xf numFmtId="0" fontId="4" fillId="0" borderId="128" xfId="0" applyNumberFormat="1" applyFont="1" applyFill="1" applyBorder="1" applyAlignment="1">
      <alignment vertical="center"/>
    </xf>
    <xf numFmtId="0" fontId="4" fillId="0" borderId="124" xfId="0" applyNumberFormat="1" applyFont="1" applyFill="1" applyBorder="1" applyAlignment="1">
      <alignment vertical="center"/>
    </xf>
    <xf numFmtId="49" fontId="4" fillId="0" borderId="125" xfId="0" applyNumberFormat="1" applyFont="1" applyFill="1" applyBorder="1" applyAlignment="1">
      <alignment vertical="center"/>
    </xf>
    <xf numFmtId="0" fontId="1" fillId="0" borderId="126" xfId="0" applyNumberFormat="1" applyFont="1" applyFill="1" applyBorder="1" applyAlignment="1">
      <alignment horizontal="left" vertical="center"/>
    </xf>
    <xf numFmtId="49" fontId="1" fillId="0" borderId="124" xfId="0" applyNumberFormat="1" applyFont="1" applyFill="1" applyBorder="1" applyAlignment="1">
      <alignment horizontal="left" vertical="center"/>
    </xf>
    <xf numFmtId="0" fontId="0" fillId="33" borderId="123" xfId="0" applyFont="1" applyFill="1" applyBorder="1" applyAlignment="1">
      <alignment vertical="center"/>
    </xf>
    <xf numFmtId="0" fontId="1" fillId="0" borderId="128" xfId="0" applyNumberFormat="1" applyFont="1" applyFill="1" applyBorder="1" applyAlignment="1">
      <alignment horizontal="left" vertical="center"/>
    </xf>
    <xf numFmtId="0" fontId="5" fillId="33" borderId="123" xfId="0" applyFont="1" applyFill="1" applyBorder="1" applyAlignment="1">
      <alignment vertical="center"/>
    </xf>
    <xf numFmtId="0" fontId="4" fillId="0" borderId="147" xfId="0" applyFont="1" applyFill="1" applyBorder="1" applyAlignment="1">
      <alignment vertical="center"/>
    </xf>
    <xf numFmtId="0" fontId="4" fillId="0" borderId="148" xfId="0" applyFont="1" applyFill="1" applyBorder="1" applyAlignment="1">
      <alignment vertical="center"/>
    </xf>
    <xf numFmtId="0" fontId="4" fillId="33" borderId="149" xfId="0" applyFont="1" applyFill="1" applyBorder="1" applyAlignment="1">
      <alignment horizontal="center" vertical="center"/>
    </xf>
    <xf numFmtId="0" fontId="4" fillId="33" borderId="149" xfId="0" applyFont="1" applyFill="1" applyBorder="1" applyAlignment="1">
      <alignment vertical="center"/>
    </xf>
    <xf numFmtId="0" fontId="5" fillId="0" borderId="147" xfId="0" applyFont="1" applyFill="1" applyBorder="1" applyAlignment="1">
      <alignment horizontal="right" vertical="center"/>
    </xf>
    <xf numFmtId="0" fontId="5" fillId="0" borderId="122" xfId="0" applyFont="1" applyFill="1" applyBorder="1" applyAlignment="1">
      <alignment horizontal="right" vertical="center"/>
    </xf>
    <xf numFmtId="0" fontId="0" fillId="0" borderId="148" xfId="0" applyFont="1" applyFill="1" applyBorder="1" applyAlignment="1">
      <alignment horizontal="right" vertical="center"/>
    </xf>
    <xf numFmtId="0" fontId="4" fillId="0" borderId="147" xfId="0" applyFont="1" applyBorder="1" applyAlignment="1">
      <alignment horizontal="center" vertical="center"/>
    </xf>
    <xf numFmtId="0" fontId="5" fillId="0" borderId="148" xfId="0" applyFont="1" applyFill="1" applyBorder="1" applyAlignment="1">
      <alignment horizontal="right" vertical="center"/>
    </xf>
    <xf numFmtId="0" fontId="4" fillId="0" borderId="148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vertical="center"/>
    </xf>
    <xf numFmtId="0" fontId="4" fillId="33" borderId="129" xfId="0" applyFont="1" applyFill="1" applyBorder="1" applyAlignment="1">
      <alignment horizontal="center" vertical="center"/>
    </xf>
    <xf numFmtId="0" fontId="4" fillId="33" borderId="129" xfId="0" applyFont="1" applyFill="1" applyBorder="1" applyAlignment="1">
      <alignment vertical="center"/>
    </xf>
    <xf numFmtId="0" fontId="5" fillId="0" borderId="126" xfId="0" applyFont="1" applyFill="1" applyBorder="1" applyAlignment="1">
      <alignment horizontal="right" vertical="center"/>
    </xf>
    <xf numFmtId="0" fontId="5" fillId="0" borderId="128" xfId="0" applyFont="1" applyFill="1" applyBorder="1" applyAlignment="1">
      <alignment horizontal="right" vertical="center"/>
    </xf>
    <xf numFmtId="0" fontId="0" fillId="0" borderId="124" xfId="0" applyFont="1" applyFill="1" applyBorder="1" applyAlignment="1">
      <alignment horizontal="right" vertical="center"/>
    </xf>
    <xf numFmtId="0" fontId="4" fillId="33" borderId="123" xfId="0" applyFont="1" applyFill="1" applyBorder="1" applyAlignment="1">
      <alignment horizontal="right" vertical="center"/>
    </xf>
    <xf numFmtId="0" fontId="4" fillId="0" borderId="126" xfId="0" applyFont="1" applyBorder="1" applyAlignment="1">
      <alignment horizontal="center" vertical="center"/>
    </xf>
    <xf numFmtId="0" fontId="5" fillId="0" borderId="124" xfId="0" applyFont="1" applyFill="1" applyBorder="1" applyAlignment="1">
      <alignment horizontal="right" vertical="center"/>
    </xf>
    <xf numFmtId="0" fontId="4" fillId="0" borderId="128" xfId="0" applyFont="1" applyBorder="1" applyAlignment="1">
      <alignment horizontal="right" vertical="center"/>
    </xf>
    <xf numFmtId="0" fontId="4" fillId="33" borderId="123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vertical="center"/>
    </xf>
    <xf numFmtId="0" fontId="0" fillId="33" borderId="136" xfId="0" applyFont="1" applyFill="1" applyBorder="1" applyAlignment="1">
      <alignment vertical="center"/>
    </xf>
    <xf numFmtId="0" fontId="5" fillId="0" borderId="131" xfId="0" applyFont="1" applyFill="1" applyBorder="1" applyAlignment="1">
      <alignment vertical="center"/>
    </xf>
    <xf numFmtId="0" fontId="5" fillId="0" borderId="135" xfId="0" applyFont="1" applyFill="1" applyBorder="1" applyAlignment="1">
      <alignment vertical="center"/>
    </xf>
    <xf numFmtId="0" fontId="0" fillId="0" borderId="132" xfId="0" applyFont="1" applyFill="1" applyBorder="1" applyAlignment="1">
      <alignment vertical="center"/>
    </xf>
    <xf numFmtId="0" fontId="0" fillId="33" borderId="134" xfId="0" applyFont="1" applyFill="1" applyBorder="1" applyAlignment="1">
      <alignment vertical="center"/>
    </xf>
    <xf numFmtId="0" fontId="4" fillId="0" borderId="131" xfId="0" applyFont="1" applyBorder="1" applyAlignment="1">
      <alignment horizontal="right" vertical="center"/>
    </xf>
    <xf numFmtId="0" fontId="5" fillId="0" borderId="132" xfId="0" applyFont="1" applyFill="1" applyBorder="1" applyAlignment="1">
      <alignment vertical="center"/>
    </xf>
    <xf numFmtId="0" fontId="1" fillId="0" borderId="135" xfId="0" applyFont="1" applyBorder="1" applyAlignment="1">
      <alignment vertical="center"/>
    </xf>
    <xf numFmtId="9" fontId="7" fillId="33" borderId="134" xfId="63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vertical="center"/>
    </xf>
    <xf numFmtId="0" fontId="4" fillId="0" borderId="150" xfId="0" applyFont="1" applyFill="1" applyBorder="1" applyAlignment="1">
      <alignment vertical="center"/>
    </xf>
    <xf numFmtId="0" fontId="1" fillId="0" borderId="98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4" fillId="0" borderId="151" xfId="0" applyFont="1" applyFill="1" applyBorder="1" applyAlignment="1">
      <alignment horizontal="right" vertical="center"/>
    </xf>
    <xf numFmtId="0" fontId="4" fillId="0" borderId="152" xfId="0" applyFont="1" applyFill="1" applyBorder="1" applyAlignment="1">
      <alignment horizontal="center" vertical="center"/>
    </xf>
    <xf numFmtId="0" fontId="4" fillId="0" borderId="152" xfId="0" applyFont="1" applyFill="1" applyBorder="1" applyAlignment="1">
      <alignment horizontal="right" vertical="center"/>
    </xf>
    <xf numFmtId="0" fontId="4" fillId="0" borderId="152" xfId="0" applyFont="1" applyFill="1" applyBorder="1" applyAlignment="1">
      <alignment vertical="center"/>
    </xf>
    <xf numFmtId="0" fontId="4" fillId="0" borderId="153" xfId="0" applyFont="1" applyFill="1" applyBorder="1" applyAlignment="1">
      <alignment horizontal="right" vertical="center"/>
    </xf>
    <xf numFmtId="0" fontId="4" fillId="0" borderId="100" xfId="0" applyFont="1" applyFill="1" applyBorder="1" applyAlignment="1">
      <alignment horizontal="center" vertical="center"/>
    </xf>
    <xf numFmtId="49" fontId="1" fillId="0" borderId="72" xfId="0" applyNumberFormat="1" applyFont="1" applyFill="1" applyBorder="1" applyAlignment="1">
      <alignment horizontal="left" vertical="center"/>
    </xf>
    <xf numFmtId="0" fontId="4" fillId="0" borderId="122" xfId="0" applyFont="1" applyFill="1" applyBorder="1" applyAlignment="1">
      <alignment horizontal="left" vertical="center" wrapText="1"/>
    </xf>
    <xf numFmtId="0" fontId="4" fillId="0" borderId="154" xfId="0" applyFont="1" applyFill="1" applyBorder="1" applyAlignment="1">
      <alignment vertical="center"/>
    </xf>
    <xf numFmtId="0" fontId="4" fillId="0" borderId="155" xfId="0" applyFont="1" applyFill="1" applyBorder="1" applyAlignment="1">
      <alignment vertical="center"/>
    </xf>
    <xf numFmtId="0" fontId="4" fillId="0" borderId="156" xfId="0" applyFont="1" applyFill="1" applyBorder="1" applyAlignment="1">
      <alignment horizontal="right" vertical="center"/>
    </xf>
    <xf numFmtId="0" fontId="14" fillId="0" borderId="154" xfId="0" applyFont="1" applyFill="1" applyBorder="1" applyAlignment="1">
      <alignment vertical="center"/>
    </xf>
    <xf numFmtId="0" fontId="14" fillId="0" borderId="155" xfId="0" applyFont="1" applyFill="1" applyBorder="1" applyAlignment="1">
      <alignment vertical="center"/>
    </xf>
    <xf numFmtId="0" fontId="14" fillId="0" borderId="156" xfId="0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center" vertical="center"/>
    </xf>
    <xf numFmtId="49" fontId="1" fillId="0" borderId="74" xfId="0" applyNumberFormat="1" applyFont="1" applyFill="1" applyBorder="1" applyAlignment="1">
      <alignment horizontal="left" vertical="center"/>
    </xf>
    <xf numFmtId="0" fontId="4" fillId="0" borderId="130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right" vertical="center"/>
    </xf>
    <xf numFmtId="169" fontId="4" fillId="0" borderId="20" xfId="0" applyNumberFormat="1" applyFont="1" applyFill="1" applyBorder="1" applyAlignment="1">
      <alignment horizontal="right" vertical="center"/>
    </xf>
    <xf numFmtId="1" fontId="1" fillId="0" borderId="15" xfId="0" applyNumberFormat="1" applyFont="1" applyBorder="1" applyAlignment="1">
      <alignment vertical="center"/>
    </xf>
    <xf numFmtId="0" fontId="4" fillId="33" borderId="71" xfId="0" applyFont="1" applyFill="1" applyBorder="1" applyAlignment="1">
      <alignment horizontal="left" vertical="center"/>
    </xf>
    <xf numFmtId="0" fontId="4" fillId="33" borderId="157" xfId="0" applyFont="1" applyFill="1" applyBorder="1" applyAlignment="1">
      <alignment horizontal="left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49" fontId="4" fillId="33" borderId="71" xfId="56" applyNumberFormat="1" applyFont="1" applyFill="1" applyBorder="1" applyAlignment="1">
      <alignment horizontal="left" vertical="center"/>
      <protection/>
    </xf>
    <xf numFmtId="0" fontId="5" fillId="33" borderId="157" xfId="56" applyFont="1" applyFill="1" applyBorder="1" applyAlignment="1">
      <alignment vertical="center"/>
      <protection/>
    </xf>
    <xf numFmtId="49" fontId="4" fillId="33" borderId="71" xfId="56" applyNumberFormat="1" applyFont="1" applyFill="1" applyBorder="1" applyAlignment="1">
      <alignment horizontal="left" vertical="center"/>
      <protection/>
    </xf>
    <xf numFmtId="49" fontId="4" fillId="33" borderId="66" xfId="0" applyNumberFormat="1" applyFont="1" applyFill="1" applyBorder="1" applyAlignment="1">
      <alignment vertical="center" wrapText="1"/>
    </xf>
    <xf numFmtId="49" fontId="4" fillId="33" borderId="24" xfId="0" applyNumberFormat="1" applyFont="1" applyFill="1" applyBorder="1" applyAlignment="1">
      <alignment vertical="center" wrapText="1"/>
    </xf>
    <xf numFmtId="0" fontId="4" fillId="33" borderId="71" xfId="0" applyFont="1" applyFill="1" applyBorder="1" applyAlignment="1">
      <alignment horizontal="left" vertical="center" wrapText="1"/>
    </xf>
    <xf numFmtId="0" fontId="4" fillId="33" borderId="157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15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36" borderId="71" xfId="0" applyFont="1" applyFill="1" applyBorder="1" applyAlignment="1">
      <alignment horizontal="left" vertical="center"/>
    </xf>
    <xf numFmtId="0" fontId="4" fillId="36" borderId="157" xfId="0" applyFont="1" applyFill="1" applyBorder="1" applyAlignment="1">
      <alignment horizontal="left" vertical="center"/>
    </xf>
    <xf numFmtId="0" fontId="4" fillId="36" borderId="36" xfId="0" applyFont="1" applyFill="1" applyBorder="1" applyAlignment="1">
      <alignment horizontal="left" vertical="center"/>
    </xf>
    <xf numFmtId="49" fontId="4" fillId="0" borderId="82" xfId="0" applyNumberFormat="1" applyFont="1" applyFill="1" applyBorder="1" applyAlignment="1">
      <alignment horizontal="center" vertical="center"/>
    </xf>
    <xf numFmtId="0" fontId="4" fillId="0" borderId="15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60" xfId="0" applyFont="1" applyFill="1" applyBorder="1" applyAlignment="1">
      <alignment horizontal="center" vertical="center" wrapText="1"/>
    </xf>
    <xf numFmtId="0" fontId="4" fillId="0" borderId="161" xfId="0" applyFont="1" applyFill="1" applyBorder="1" applyAlignment="1">
      <alignment vertical="center" wrapText="1"/>
    </xf>
    <xf numFmtId="49" fontId="4" fillId="33" borderId="71" xfId="0" applyNumberFormat="1" applyFont="1" applyFill="1" applyBorder="1" applyAlignment="1">
      <alignment vertical="center" wrapText="1"/>
    </xf>
    <xf numFmtId="49" fontId="4" fillId="33" borderId="15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33" borderId="24" xfId="0" applyFont="1" applyFill="1" applyBorder="1" applyAlignment="1">
      <alignment vertical="center" wrapText="1"/>
    </xf>
    <xf numFmtId="0" fontId="4" fillId="33" borderId="66" xfId="0" applyFont="1" applyFill="1" applyBorder="1" applyAlignment="1">
      <alignment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58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62" xfId="0" applyFont="1" applyFill="1" applyBorder="1" applyAlignment="1">
      <alignment horizontal="center" vertical="center"/>
    </xf>
    <xf numFmtId="49" fontId="4" fillId="0" borderId="163" xfId="0" applyNumberFormat="1" applyFont="1" applyFill="1" applyBorder="1" applyAlignment="1">
      <alignment horizontal="left" vertical="center"/>
    </xf>
    <xf numFmtId="49" fontId="4" fillId="0" borderId="152" xfId="0" applyNumberFormat="1" applyFont="1" applyFill="1" applyBorder="1" applyAlignment="1">
      <alignment horizontal="left" vertical="center"/>
    </xf>
    <xf numFmtId="49" fontId="4" fillId="0" borderId="164" xfId="0" applyNumberFormat="1" applyFont="1" applyFill="1" applyBorder="1" applyAlignment="1">
      <alignment horizontal="left" vertical="center"/>
    </xf>
    <xf numFmtId="49" fontId="4" fillId="33" borderId="165" xfId="0" applyNumberFormat="1" applyFont="1" applyFill="1" applyBorder="1" applyAlignment="1">
      <alignment vertical="center" wrapText="1"/>
    </xf>
    <xf numFmtId="49" fontId="4" fillId="33" borderId="166" xfId="0" applyNumberFormat="1" applyFont="1" applyFill="1" applyBorder="1" applyAlignment="1">
      <alignment vertical="center" wrapText="1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1"/>
  <sheetViews>
    <sheetView tabSelected="1" view="pageBreakPreview" zoomScale="70" zoomScaleNormal="52" zoomScaleSheetLayoutView="7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AM1"/>
    </sheetView>
  </sheetViews>
  <sheetFormatPr defaultColWidth="9.00390625" defaultRowHeight="12.75"/>
  <cols>
    <col min="1" max="1" width="4.25390625" style="66" customWidth="1"/>
    <col min="2" max="2" width="14.625" style="1" customWidth="1"/>
    <col min="3" max="3" width="48.875" style="7" customWidth="1"/>
    <col min="4" max="5" width="7.375" style="6" customWidth="1"/>
    <col min="6" max="6" width="5.25390625" style="6" bestFit="1" customWidth="1"/>
    <col min="7" max="7" width="4.375" style="6" customWidth="1"/>
    <col min="8" max="8" width="3.625" style="6" customWidth="1"/>
    <col min="9" max="9" width="4.25390625" style="6" bestFit="1" customWidth="1"/>
    <col min="10" max="10" width="7.125" style="6" bestFit="1" customWidth="1"/>
    <col min="11" max="11" width="4.875" style="6" bestFit="1" customWidth="1"/>
    <col min="12" max="12" width="3.625" style="6" customWidth="1"/>
    <col min="13" max="13" width="4.25390625" style="6" bestFit="1" customWidth="1"/>
    <col min="14" max="14" width="5.75390625" style="6" customWidth="1"/>
    <col min="15" max="15" width="4.75390625" style="6" customWidth="1"/>
    <col min="16" max="16" width="4.875" style="6" bestFit="1" customWidth="1"/>
    <col min="17" max="17" width="4.25390625" style="6" bestFit="1" customWidth="1"/>
    <col min="18" max="18" width="5.75390625" style="6" customWidth="1"/>
    <col min="19" max="19" width="4.75390625" style="6" bestFit="1" customWidth="1"/>
    <col min="20" max="21" width="4.875" style="6" bestFit="1" customWidth="1"/>
    <col min="22" max="22" width="5.875" style="6" customWidth="1"/>
    <col min="23" max="23" width="4.875" style="6" bestFit="1" customWidth="1"/>
    <col min="24" max="24" width="3.625" style="6" customWidth="1"/>
    <col min="25" max="25" width="4.125" style="6" customWidth="1"/>
    <col min="26" max="26" width="5.875" style="6" customWidth="1"/>
    <col min="27" max="27" width="4.25390625" style="6" bestFit="1" customWidth="1"/>
    <col min="28" max="28" width="3.625" style="6" customWidth="1"/>
    <col min="29" max="29" width="4.875" style="6" bestFit="1" customWidth="1"/>
    <col min="30" max="30" width="5.875" style="6" customWidth="1"/>
    <col min="31" max="31" width="4.875" style="6" bestFit="1" customWidth="1"/>
    <col min="32" max="32" width="3.625" style="6" customWidth="1"/>
    <col min="33" max="33" width="4.875" style="6" bestFit="1" customWidth="1"/>
    <col min="34" max="34" width="4.875" style="108" customWidth="1"/>
    <col min="35" max="35" width="18.875" style="6" bestFit="1" customWidth="1"/>
    <col min="36" max="36" width="32.25390625" style="6" bestFit="1" customWidth="1"/>
    <col min="37" max="37" width="4.625" style="108" bestFit="1" customWidth="1"/>
    <col min="38" max="38" width="15.125" style="108" bestFit="1" customWidth="1"/>
    <col min="39" max="39" width="29.875" style="66" bestFit="1" customWidth="1"/>
    <col min="40" max="40" width="26.75390625" style="6" bestFit="1" customWidth="1"/>
    <col min="41" max="41" width="71.75390625" style="54" bestFit="1" customWidth="1"/>
    <col min="42" max="42" width="9.125" style="55" customWidth="1"/>
    <col min="43" max="45" width="9.125" style="18" customWidth="1"/>
    <col min="46" max="16384" width="9.125" style="6" customWidth="1"/>
  </cols>
  <sheetData>
    <row r="1" spans="1:41" s="18" customFormat="1" ht="20.25">
      <c r="A1" s="462" t="s">
        <v>79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6"/>
      <c r="AO1" s="54"/>
    </row>
    <row r="2" spans="1:41" s="18" customFormat="1" ht="20.25">
      <c r="A2" s="463" t="s">
        <v>80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6"/>
      <c r="AO2" s="54"/>
    </row>
    <row r="3" spans="1:41" s="18" customFormat="1" ht="18">
      <c r="A3" s="66"/>
      <c r="B3" s="435"/>
      <c r="C3" s="435"/>
      <c r="D3" s="112"/>
      <c r="E3" s="112"/>
      <c r="F3" s="112"/>
      <c r="G3" s="112"/>
      <c r="H3" s="112"/>
      <c r="I3" s="112"/>
      <c r="J3" s="187"/>
      <c r="L3" s="188"/>
      <c r="M3" s="188"/>
      <c r="N3" s="188"/>
      <c r="O3" s="188"/>
      <c r="P3" s="188"/>
      <c r="Q3" s="188"/>
      <c r="R3" s="188"/>
      <c r="S3" s="188"/>
      <c r="T3" s="188"/>
      <c r="U3" s="188" t="s">
        <v>53</v>
      </c>
      <c r="V3" s="188"/>
      <c r="W3" s="188"/>
      <c r="X3" s="188"/>
      <c r="Y3" s="188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6"/>
      <c r="AO3" s="54"/>
    </row>
    <row r="4" spans="1:39" s="18" customFormat="1" ht="15" customHeight="1">
      <c r="A4" s="66"/>
      <c r="B4" s="112"/>
      <c r="C4" s="112"/>
      <c r="D4" s="112"/>
      <c r="E4" s="112"/>
      <c r="F4" s="112"/>
      <c r="G4" s="112"/>
      <c r="H4" s="112"/>
      <c r="I4" s="112"/>
      <c r="J4" s="187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</row>
    <row r="5" spans="1:40" s="18" customFormat="1" ht="15" customHeight="1" thickBot="1">
      <c r="A5" s="434" t="s">
        <v>40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112"/>
      <c r="AM5" s="6"/>
      <c r="AN5" s="254"/>
    </row>
    <row r="6" spans="1:41" s="18" customFormat="1" ht="15" customHeight="1">
      <c r="A6" s="74"/>
      <c r="B6" s="457" t="s">
        <v>17</v>
      </c>
      <c r="C6" s="143"/>
      <c r="D6" s="140" t="s">
        <v>34</v>
      </c>
      <c r="E6" s="124" t="s">
        <v>31</v>
      </c>
      <c r="F6" s="432" t="s">
        <v>0</v>
      </c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59"/>
      <c r="AE6" s="459"/>
      <c r="AF6" s="459"/>
      <c r="AG6" s="459"/>
      <c r="AH6" s="436" t="s">
        <v>18</v>
      </c>
      <c r="AI6" s="471"/>
      <c r="AJ6" s="471"/>
      <c r="AK6" s="471"/>
      <c r="AL6" s="471"/>
      <c r="AM6" s="472"/>
      <c r="AN6" s="421" t="s">
        <v>110</v>
      </c>
      <c r="AO6" s="422"/>
    </row>
    <row r="7" spans="1:41" s="18" customFormat="1" ht="15" customHeight="1" thickBot="1">
      <c r="A7" s="193"/>
      <c r="B7" s="458"/>
      <c r="C7" s="125" t="s">
        <v>1</v>
      </c>
      <c r="D7" s="126" t="s">
        <v>2</v>
      </c>
      <c r="E7" s="126"/>
      <c r="F7" s="88"/>
      <c r="G7" s="121" t="s">
        <v>3</v>
      </c>
      <c r="H7" s="121"/>
      <c r="I7" s="96"/>
      <c r="J7" s="121"/>
      <c r="K7" s="121" t="s">
        <v>4</v>
      </c>
      <c r="L7" s="121"/>
      <c r="M7" s="96"/>
      <c r="N7" s="121"/>
      <c r="O7" s="87" t="s">
        <v>5</v>
      </c>
      <c r="P7" s="121"/>
      <c r="Q7" s="96"/>
      <c r="R7" s="121"/>
      <c r="S7" s="87" t="s">
        <v>6</v>
      </c>
      <c r="T7" s="121"/>
      <c r="U7" s="96"/>
      <c r="V7" s="121"/>
      <c r="W7" s="87" t="s">
        <v>7</v>
      </c>
      <c r="X7" s="121"/>
      <c r="Y7" s="96"/>
      <c r="Z7" s="88"/>
      <c r="AA7" s="121" t="s">
        <v>8</v>
      </c>
      <c r="AB7" s="121"/>
      <c r="AC7" s="95"/>
      <c r="AD7" s="88"/>
      <c r="AE7" s="121" t="s">
        <v>16</v>
      </c>
      <c r="AF7" s="121"/>
      <c r="AG7" s="96"/>
      <c r="AH7" s="473"/>
      <c r="AI7" s="474"/>
      <c r="AJ7" s="474"/>
      <c r="AK7" s="474"/>
      <c r="AL7" s="474"/>
      <c r="AM7" s="475"/>
      <c r="AN7" s="423"/>
      <c r="AO7" s="424"/>
    </row>
    <row r="8" spans="1:39" s="18" customFormat="1" ht="15" customHeight="1">
      <c r="A8" s="76"/>
      <c r="B8" s="127"/>
      <c r="C8" s="128"/>
      <c r="D8" s="129"/>
      <c r="F8" s="124" t="s">
        <v>35</v>
      </c>
      <c r="G8" s="130" t="s">
        <v>9</v>
      </c>
      <c r="H8" s="130" t="s">
        <v>10</v>
      </c>
      <c r="I8" s="131" t="s">
        <v>11</v>
      </c>
      <c r="J8" s="124" t="s">
        <v>35</v>
      </c>
      <c r="K8" s="130" t="s">
        <v>9</v>
      </c>
      <c r="L8" s="130" t="s">
        <v>10</v>
      </c>
      <c r="M8" s="131" t="s">
        <v>11</v>
      </c>
      <c r="N8" s="124" t="s">
        <v>35</v>
      </c>
      <c r="O8" s="130" t="s">
        <v>9</v>
      </c>
      <c r="P8" s="130" t="s">
        <v>10</v>
      </c>
      <c r="Q8" s="131" t="s">
        <v>11</v>
      </c>
      <c r="R8" s="124" t="s">
        <v>35</v>
      </c>
      <c r="S8" s="130" t="s">
        <v>9</v>
      </c>
      <c r="T8" s="130" t="s">
        <v>10</v>
      </c>
      <c r="U8" s="131" t="s">
        <v>11</v>
      </c>
      <c r="V8" s="124" t="s">
        <v>35</v>
      </c>
      <c r="W8" s="130" t="s">
        <v>9</v>
      </c>
      <c r="X8" s="130" t="s">
        <v>10</v>
      </c>
      <c r="Y8" s="131" t="s">
        <v>11</v>
      </c>
      <c r="Z8" s="124" t="s">
        <v>35</v>
      </c>
      <c r="AA8" s="130" t="s">
        <v>9</v>
      </c>
      <c r="AB8" s="130" t="s">
        <v>10</v>
      </c>
      <c r="AC8" s="131" t="s">
        <v>11</v>
      </c>
      <c r="AD8" s="124" t="s">
        <v>35</v>
      </c>
      <c r="AE8" s="130" t="s">
        <v>9</v>
      </c>
      <c r="AF8" s="130" t="s">
        <v>10</v>
      </c>
      <c r="AG8" s="131" t="s">
        <v>11</v>
      </c>
      <c r="AH8" s="92"/>
      <c r="AI8" s="132" t="s">
        <v>17</v>
      </c>
      <c r="AJ8" s="287" t="s">
        <v>237</v>
      </c>
      <c r="AK8" s="133"/>
      <c r="AL8" s="311" t="s">
        <v>17</v>
      </c>
      <c r="AM8" s="336" t="s">
        <v>237</v>
      </c>
    </row>
    <row r="9" spans="1:41" s="18" customFormat="1" ht="15.75">
      <c r="A9" s="77"/>
      <c r="B9" s="455" t="s">
        <v>50</v>
      </c>
      <c r="C9" s="456"/>
      <c r="D9" s="40">
        <f>SUM(D10:D19)</f>
        <v>164</v>
      </c>
      <c r="E9" s="43">
        <f>SUM(E10:E19)</f>
        <v>40</v>
      </c>
      <c r="F9" s="21">
        <f>SUM(F10:F19)</f>
        <v>60</v>
      </c>
      <c r="G9" s="24">
        <f>SUM(G10:G19)</f>
        <v>12</v>
      </c>
      <c r="H9" s="24"/>
      <c r="I9" s="93">
        <f>SUM(I10:I19)</f>
        <v>16</v>
      </c>
      <c r="J9" s="23">
        <f>SUM(J10:J19)</f>
        <v>28</v>
      </c>
      <c r="K9" s="24">
        <f>SUM(K10:K19)</f>
        <v>12</v>
      </c>
      <c r="L9" s="24"/>
      <c r="M9" s="94">
        <f>SUM(M10:M19)</f>
        <v>8</v>
      </c>
      <c r="N9" s="21">
        <f>SUM(N10:N19)</f>
        <v>16</v>
      </c>
      <c r="O9" s="24">
        <f>SUM(O10:O19)</f>
        <v>0</v>
      </c>
      <c r="P9" s="24"/>
      <c r="Q9" s="93">
        <f>SUM(Q10:Q19)</f>
        <v>4</v>
      </c>
      <c r="R9" s="23">
        <f>SUM(R10:R19)</f>
        <v>16</v>
      </c>
      <c r="S9" s="24">
        <f>SUM(S10:S19)</f>
        <v>0</v>
      </c>
      <c r="T9" s="24"/>
      <c r="U9" s="94">
        <f>SUM(U10:U19)</f>
        <v>4</v>
      </c>
      <c r="V9" s="21">
        <f>SUM(V10:V19)</f>
        <v>12</v>
      </c>
      <c r="W9" s="24">
        <f>SUM(W10:W19)</f>
        <v>0</v>
      </c>
      <c r="X9" s="24"/>
      <c r="Y9" s="93">
        <f>SUM(Y10:Y19)</f>
        <v>3</v>
      </c>
      <c r="Z9" s="23">
        <f>SUM(Z10:Z19)</f>
        <v>8</v>
      </c>
      <c r="AA9" s="24">
        <f>SUM(AA10:AA19)</f>
        <v>0</v>
      </c>
      <c r="AB9" s="24"/>
      <c r="AC9" s="94">
        <f>SUM(AC10:AC19)</f>
        <v>5</v>
      </c>
      <c r="AD9" s="21">
        <f>SUM(AD10:AD19)</f>
        <v>0</v>
      </c>
      <c r="AE9" s="24">
        <f>SUM(AE10:AE19)</f>
        <v>0</v>
      </c>
      <c r="AF9" s="24"/>
      <c r="AG9" s="93">
        <f>SUM(AG10:AG19)</f>
        <v>0</v>
      </c>
      <c r="AH9" s="73"/>
      <c r="AI9" s="3"/>
      <c r="AJ9" s="288"/>
      <c r="AK9" s="292"/>
      <c r="AL9" s="81"/>
      <c r="AM9" s="65"/>
      <c r="AN9" s="425" t="s">
        <v>111</v>
      </c>
      <c r="AO9" s="426"/>
    </row>
    <row r="10" spans="1:41" s="18" customFormat="1" ht="18.75" customHeight="1">
      <c r="A10" s="194">
        <v>1</v>
      </c>
      <c r="B10" s="152" t="s">
        <v>181</v>
      </c>
      <c r="C10" s="153" t="s">
        <v>19</v>
      </c>
      <c r="D10" s="154">
        <f>SUM(F10,G10,J10,K10,N10,O10,R10,S10,V10,W10,Z10,AA10,AD10,AE10)</f>
        <v>28</v>
      </c>
      <c r="E10" s="155">
        <f>SUM(I10,M10,Q10,U10,Y10,AC10,AG10)</f>
        <v>6</v>
      </c>
      <c r="F10" s="154">
        <v>28</v>
      </c>
      <c r="G10" s="156">
        <v>0</v>
      </c>
      <c r="H10" s="156" t="s">
        <v>12</v>
      </c>
      <c r="I10" s="157">
        <v>6</v>
      </c>
      <c r="J10" s="154"/>
      <c r="K10" s="156"/>
      <c r="L10" s="156"/>
      <c r="M10" s="157"/>
      <c r="N10" s="154"/>
      <c r="O10" s="156"/>
      <c r="P10" s="156"/>
      <c r="Q10" s="157"/>
      <c r="R10" s="154"/>
      <c r="S10" s="156"/>
      <c r="T10" s="156"/>
      <c r="U10" s="157"/>
      <c r="V10" s="154"/>
      <c r="W10" s="156"/>
      <c r="X10" s="156"/>
      <c r="Y10" s="157"/>
      <c r="Z10" s="154"/>
      <c r="AA10" s="156"/>
      <c r="AB10" s="156"/>
      <c r="AC10" s="157"/>
      <c r="AD10" s="154"/>
      <c r="AE10" s="156"/>
      <c r="AF10" s="156"/>
      <c r="AG10" s="157"/>
      <c r="AH10" s="294"/>
      <c r="AI10" s="303"/>
      <c r="AJ10" s="303"/>
      <c r="AK10" s="327"/>
      <c r="AL10" s="303"/>
      <c r="AM10" s="313"/>
      <c r="AN10" s="255" t="s">
        <v>134</v>
      </c>
      <c r="AO10" s="256" t="s">
        <v>19</v>
      </c>
    </row>
    <row r="11" spans="1:41" s="18" customFormat="1" ht="18.75" customHeight="1">
      <c r="A11" s="194">
        <f>A10+1</f>
        <v>2</v>
      </c>
      <c r="B11" s="158" t="s">
        <v>182</v>
      </c>
      <c r="C11" s="151" t="s">
        <v>20</v>
      </c>
      <c r="D11" s="154">
        <f aca="true" t="shared" si="0" ref="D11:D19">SUM(F11,G11,J11,K11,N11,O11,R11,S11,V11,W11,Z11,AA11,AD11,AE11)</f>
        <v>28</v>
      </c>
      <c r="E11" s="155">
        <f aca="true" t="shared" si="1" ref="E11:E19">SUM(I11,M11,Q11,U11,Y11,AC11,AG11)</f>
        <v>6</v>
      </c>
      <c r="F11" s="159"/>
      <c r="G11" s="160"/>
      <c r="H11" s="160"/>
      <c r="I11" s="161"/>
      <c r="J11" s="159">
        <v>28</v>
      </c>
      <c r="K11" s="160">
        <v>0</v>
      </c>
      <c r="L11" s="160" t="s">
        <v>12</v>
      </c>
      <c r="M11" s="161">
        <v>6</v>
      </c>
      <c r="N11" s="159"/>
      <c r="O11" s="160"/>
      <c r="P11" s="160"/>
      <c r="Q11" s="161"/>
      <c r="R11" s="159"/>
      <c r="S11" s="160"/>
      <c r="T11" s="160"/>
      <c r="U11" s="161"/>
      <c r="V11" s="159"/>
      <c r="W11" s="160"/>
      <c r="X11" s="160"/>
      <c r="Y11" s="161"/>
      <c r="Z11" s="159"/>
      <c r="AA11" s="160"/>
      <c r="AB11" s="160"/>
      <c r="AC11" s="161"/>
      <c r="AD11" s="159"/>
      <c r="AE11" s="160"/>
      <c r="AF11" s="160"/>
      <c r="AG11" s="161"/>
      <c r="AH11" s="294">
        <f>A10</f>
        <v>1</v>
      </c>
      <c r="AI11" s="304" t="str">
        <f>B10</f>
        <v>AMXMA1VBLE</v>
      </c>
      <c r="AJ11" s="418" t="s">
        <v>244</v>
      </c>
      <c r="AK11" s="328"/>
      <c r="AL11" s="304"/>
      <c r="AM11" s="314"/>
      <c r="AN11" s="255" t="s">
        <v>135</v>
      </c>
      <c r="AO11" s="257" t="s">
        <v>20</v>
      </c>
    </row>
    <row r="12" spans="1:41" s="18" customFormat="1" ht="18.75" customHeight="1">
      <c r="A12" s="194">
        <f aca="true" t="shared" si="2" ref="A12:A19">A11+1</f>
        <v>3</v>
      </c>
      <c r="B12" s="158" t="s">
        <v>183</v>
      </c>
      <c r="C12" s="151" t="s">
        <v>21</v>
      </c>
      <c r="D12" s="154">
        <f t="shared" si="0"/>
        <v>24</v>
      </c>
      <c r="E12" s="155">
        <f t="shared" si="1"/>
        <v>5</v>
      </c>
      <c r="F12" s="9">
        <v>12</v>
      </c>
      <c r="G12" s="17">
        <v>12</v>
      </c>
      <c r="H12" s="17" t="s">
        <v>12</v>
      </c>
      <c r="I12" s="86">
        <v>5</v>
      </c>
      <c r="J12" s="159"/>
      <c r="K12" s="160"/>
      <c r="L12" s="160"/>
      <c r="M12" s="161"/>
      <c r="N12" s="159"/>
      <c r="O12" s="160"/>
      <c r="P12" s="160"/>
      <c r="Q12" s="161"/>
      <c r="R12" s="159"/>
      <c r="S12" s="160"/>
      <c r="T12" s="160"/>
      <c r="U12" s="161"/>
      <c r="V12" s="159"/>
      <c r="W12" s="160"/>
      <c r="X12" s="160"/>
      <c r="Y12" s="161"/>
      <c r="Z12" s="159"/>
      <c r="AA12" s="160"/>
      <c r="AB12" s="160"/>
      <c r="AC12" s="161"/>
      <c r="AD12" s="159"/>
      <c r="AE12" s="160"/>
      <c r="AF12" s="160"/>
      <c r="AG12" s="161"/>
      <c r="AH12" s="294"/>
      <c r="AI12" s="304"/>
      <c r="AJ12" s="304"/>
      <c r="AK12" s="328"/>
      <c r="AL12" s="304"/>
      <c r="AM12" s="314"/>
      <c r="AN12" s="255" t="s">
        <v>136</v>
      </c>
      <c r="AO12" s="257" t="s">
        <v>112</v>
      </c>
    </row>
    <row r="13" spans="1:41" s="18" customFormat="1" ht="18.75" customHeight="1">
      <c r="A13" s="194">
        <f t="shared" si="2"/>
        <v>4</v>
      </c>
      <c r="B13" s="158" t="s">
        <v>184</v>
      </c>
      <c r="C13" s="151" t="s">
        <v>22</v>
      </c>
      <c r="D13" s="154">
        <f t="shared" si="0"/>
        <v>12</v>
      </c>
      <c r="E13" s="155">
        <f t="shared" si="1"/>
        <v>3</v>
      </c>
      <c r="F13" s="159"/>
      <c r="G13" s="160"/>
      <c r="H13" s="160"/>
      <c r="I13" s="161"/>
      <c r="J13" s="159"/>
      <c r="K13" s="160"/>
      <c r="L13" s="160"/>
      <c r="M13" s="162"/>
      <c r="N13" s="159"/>
      <c r="O13" s="160"/>
      <c r="P13" s="160"/>
      <c r="Q13" s="161"/>
      <c r="R13" s="159"/>
      <c r="S13" s="160"/>
      <c r="T13" s="160"/>
      <c r="U13" s="161"/>
      <c r="V13" s="159">
        <v>12</v>
      </c>
      <c r="W13" s="160">
        <v>0</v>
      </c>
      <c r="X13" s="160" t="s">
        <v>12</v>
      </c>
      <c r="Y13" s="161">
        <v>3</v>
      </c>
      <c r="Z13" s="159"/>
      <c r="AA13" s="160"/>
      <c r="AB13" s="160"/>
      <c r="AC13" s="161"/>
      <c r="AD13" s="159"/>
      <c r="AE13" s="160"/>
      <c r="AF13" s="160"/>
      <c r="AG13" s="161"/>
      <c r="AH13" s="294">
        <f>A34</f>
        <v>23</v>
      </c>
      <c r="AI13" s="304" t="str">
        <f>B34</f>
        <v>AMXPR2VBLE</v>
      </c>
      <c r="AJ13" s="304" t="str">
        <f>C34</f>
        <v>Programozás II.</v>
      </c>
      <c r="AK13" s="328"/>
      <c r="AL13" s="304"/>
      <c r="AM13" s="314"/>
      <c r="AN13" s="255" t="s">
        <v>137</v>
      </c>
      <c r="AO13" s="257" t="s">
        <v>22</v>
      </c>
    </row>
    <row r="14" spans="1:41" s="18" customFormat="1" ht="18.75" customHeight="1">
      <c r="A14" s="194">
        <f t="shared" si="2"/>
        <v>5</v>
      </c>
      <c r="B14" s="158" t="s">
        <v>185</v>
      </c>
      <c r="C14" s="151" t="s">
        <v>23</v>
      </c>
      <c r="D14" s="154">
        <f t="shared" si="0"/>
        <v>16</v>
      </c>
      <c r="E14" s="155">
        <f t="shared" si="1"/>
        <v>4</v>
      </c>
      <c r="F14" s="159"/>
      <c r="G14" s="160"/>
      <c r="H14" s="160"/>
      <c r="I14" s="161"/>
      <c r="J14" s="159"/>
      <c r="K14" s="160"/>
      <c r="L14" s="160"/>
      <c r="M14" s="161"/>
      <c r="N14" s="159">
        <v>16</v>
      </c>
      <c r="O14" s="160">
        <v>0</v>
      </c>
      <c r="P14" s="160" t="s">
        <v>12</v>
      </c>
      <c r="Q14" s="161">
        <v>4</v>
      </c>
      <c r="R14" s="159"/>
      <c r="S14" s="160"/>
      <c r="T14" s="160"/>
      <c r="U14" s="161"/>
      <c r="V14" s="159"/>
      <c r="W14" s="160"/>
      <c r="X14" s="160"/>
      <c r="Y14" s="161"/>
      <c r="Z14" s="159"/>
      <c r="AA14" s="160"/>
      <c r="AB14" s="160"/>
      <c r="AC14" s="161"/>
      <c r="AD14" s="159"/>
      <c r="AE14" s="160"/>
      <c r="AF14" s="160"/>
      <c r="AG14" s="161"/>
      <c r="AH14" s="417">
        <f>A11</f>
        <v>2</v>
      </c>
      <c r="AI14" s="301" t="str">
        <f>B11&amp;"(1)"</f>
        <v>AMXMA2VBLE(1)</v>
      </c>
      <c r="AJ14" s="301" t="str">
        <f>C11&amp;" aláírás"</f>
        <v>Matematika II. aláírás</v>
      </c>
      <c r="AK14" s="328">
        <f>A18</f>
        <v>9</v>
      </c>
      <c r="AL14" s="304" t="str">
        <f>B18</f>
        <v>AMXTT0VBLE</v>
      </c>
      <c r="AM14" s="314" t="str">
        <f>C18</f>
        <v>Természettudományok alapjai</v>
      </c>
      <c r="AN14" s="255" t="s">
        <v>138</v>
      </c>
      <c r="AO14" s="258" t="s">
        <v>23</v>
      </c>
    </row>
    <row r="15" spans="1:41" s="18" customFormat="1" ht="18.75" customHeight="1">
      <c r="A15" s="194">
        <f t="shared" si="2"/>
        <v>6</v>
      </c>
      <c r="B15" s="158" t="s">
        <v>186</v>
      </c>
      <c r="C15" s="151" t="s">
        <v>24</v>
      </c>
      <c r="D15" s="154">
        <f t="shared" si="0"/>
        <v>16</v>
      </c>
      <c r="E15" s="155">
        <f t="shared" si="1"/>
        <v>4</v>
      </c>
      <c r="F15" s="159"/>
      <c r="G15" s="160"/>
      <c r="H15" s="160"/>
      <c r="I15" s="161"/>
      <c r="J15" s="159"/>
      <c r="K15" s="160"/>
      <c r="L15" s="160"/>
      <c r="M15" s="161"/>
      <c r="N15" s="159"/>
      <c r="O15" s="160"/>
      <c r="P15" s="160"/>
      <c r="Q15" s="161"/>
      <c r="R15" s="159">
        <v>16</v>
      </c>
      <c r="S15" s="160">
        <v>0</v>
      </c>
      <c r="T15" s="160" t="s">
        <v>12</v>
      </c>
      <c r="U15" s="163">
        <v>4</v>
      </c>
      <c r="V15" s="159"/>
      <c r="W15" s="160"/>
      <c r="X15" s="160"/>
      <c r="Y15" s="161"/>
      <c r="Z15" s="159"/>
      <c r="AA15" s="160"/>
      <c r="AB15" s="160"/>
      <c r="AC15" s="161"/>
      <c r="AD15" s="159"/>
      <c r="AE15" s="160"/>
      <c r="AF15" s="160"/>
      <c r="AG15" s="163"/>
      <c r="AH15" s="294">
        <f>A14</f>
        <v>5</v>
      </c>
      <c r="AI15" s="304" t="str">
        <f>B14</f>
        <v>AMXFI1VBLE</v>
      </c>
      <c r="AJ15" s="304" t="str">
        <f>C14</f>
        <v>Fizika I.</v>
      </c>
      <c r="AK15" s="328"/>
      <c r="AL15" s="304"/>
      <c r="AM15" s="314"/>
      <c r="AN15" s="255" t="s">
        <v>139</v>
      </c>
      <c r="AO15" s="259" t="s">
        <v>24</v>
      </c>
    </row>
    <row r="16" spans="1:41" s="18" customFormat="1" ht="18.75" customHeight="1">
      <c r="A16" s="194">
        <f t="shared" si="2"/>
        <v>7</v>
      </c>
      <c r="B16" s="158" t="s">
        <v>187</v>
      </c>
      <c r="C16" s="151" t="s">
        <v>36</v>
      </c>
      <c r="D16" s="154">
        <f t="shared" si="0"/>
        <v>12</v>
      </c>
      <c r="E16" s="155">
        <f t="shared" si="1"/>
        <v>3</v>
      </c>
      <c r="F16" s="159">
        <v>12</v>
      </c>
      <c r="G16" s="160">
        <v>0</v>
      </c>
      <c r="H16" s="160" t="s">
        <v>12</v>
      </c>
      <c r="I16" s="161">
        <v>3</v>
      </c>
      <c r="J16" s="159"/>
      <c r="K16" s="160"/>
      <c r="L16" s="160"/>
      <c r="M16" s="161"/>
      <c r="N16" s="159"/>
      <c r="O16" s="160"/>
      <c r="P16" s="160"/>
      <c r="Q16" s="161"/>
      <c r="R16" s="159"/>
      <c r="S16" s="160"/>
      <c r="T16" s="160"/>
      <c r="U16" s="161"/>
      <c r="V16" s="159"/>
      <c r="W16" s="160"/>
      <c r="X16" s="160"/>
      <c r="Y16" s="161"/>
      <c r="Z16" s="159"/>
      <c r="AA16" s="160"/>
      <c r="AB16" s="160"/>
      <c r="AC16" s="161"/>
      <c r="AD16" s="159"/>
      <c r="AE16" s="160"/>
      <c r="AF16" s="160"/>
      <c r="AG16" s="161"/>
      <c r="AH16" s="294"/>
      <c r="AI16" s="304" t="s">
        <v>30</v>
      </c>
      <c r="AJ16" s="304" t="s">
        <v>30</v>
      </c>
      <c r="AK16" s="328"/>
      <c r="AL16" s="304"/>
      <c r="AM16" s="314"/>
      <c r="AN16" s="255" t="s">
        <v>140</v>
      </c>
      <c r="AO16" s="259" t="s">
        <v>113</v>
      </c>
    </row>
    <row r="17" spans="1:41" s="18" customFormat="1" ht="18.75" customHeight="1">
      <c r="A17" s="194">
        <f t="shared" si="2"/>
        <v>8</v>
      </c>
      <c r="B17" s="164" t="s">
        <v>188</v>
      </c>
      <c r="C17" s="151" t="s">
        <v>104</v>
      </c>
      <c r="D17" s="154">
        <f t="shared" si="0"/>
        <v>12</v>
      </c>
      <c r="E17" s="155">
        <f t="shared" si="1"/>
        <v>2</v>
      </c>
      <c r="F17" s="165"/>
      <c r="G17" s="166"/>
      <c r="H17" s="166"/>
      <c r="I17" s="161"/>
      <c r="J17" s="165">
        <v>0</v>
      </c>
      <c r="K17" s="166">
        <v>12</v>
      </c>
      <c r="L17" s="166" t="s">
        <v>51</v>
      </c>
      <c r="M17" s="161">
        <v>2</v>
      </c>
      <c r="N17" s="165"/>
      <c r="O17" s="166"/>
      <c r="P17" s="166"/>
      <c r="Q17" s="161"/>
      <c r="R17" s="165"/>
      <c r="S17" s="166"/>
      <c r="T17" s="166"/>
      <c r="U17" s="161"/>
      <c r="V17" s="165"/>
      <c r="W17" s="166"/>
      <c r="X17" s="166"/>
      <c r="Y17" s="161"/>
      <c r="Z17" s="165"/>
      <c r="AA17" s="166"/>
      <c r="AB17" s="166"/>
      <c r="AC17" s="161"/>
      <c r="AD17" s="165"/>
      <c r="AE17" s="166"/>
      <c r="AF17" s="166"/>
      <c r="AG17" s="161"/>
      <c r="AH17" s="294">
        <f>A16</f>
        <v>7</v>
      </c>
      <c r="AI17" s="305" t="str">
        <f>B16</f>
        <v>AMXVR0VBLE</v>
      </c>
      <c r="AJ17" s="305" t="str">
        <f>C16</f>
        <v>Villamosipari anyagismeret </v>
      </c>
      <c r="AK17" s="328"/>
      <c r="AL17" s="304"/>
      <c r="AM17" s="314"/>
      <c r="AN17" s="255" t="s">
        <v>141</v>
      </c>
      <c r="AO17" s="259" t="s">
        <v>104</v>
      </c>
    </row>
    <row r="18" spans="1:41" s="18" customFormat="1" ht="18.75" customHeight="1">
      <c r="A18" s="194">
        <f t="shared" si="2"/>
        <v>9</v>
      </c>
      <c r="B18" s="167" t="s">
        <v>189</v>
      </c>
      <c r="C18" s="168" t="s">
        <v>71</v>
      </c>
      <c r="D18" s="154">
        <f t="shared" si="0"/>
        <v>8</v>
      </c>
      <c r="E18" s="155">
        <f t="shared" si="1"/>
        <v>2</v>
      </c>
      <c r="F18" s="169">
        <v>8</v>
      </c>
      <c r="G18" s="170">
        <v>0</v>
      </c>
      <c r="H18" s="170" t="s">
        <v>51</v>
      </c>
      <c r="I18" s="171">
        <v>2</v>
      </c>
      <c r="J18" s="169"/>
      <c r="K18" s="170"/>
      <c r="L18" s="170"/>
      <c r="M18" s="171"/>
      <c r="N18" s="169"/>
      <c r="O18" s="170"/>
      <c r="P18" s="170"/>
      <c r="Q18" s="171"/>
      <c r="R18" s="169"/>
      <c r="S18" s="170"/>
      <c r="T18" s="170"/>
      <c r="U18" s="171"/>
      <c r="V18" s="169"/>
      <c r="W18" s="170"/>
      <c r="X18" s="170"/>
      <c r="Y18" s="171"/>
      <c r="Z18" s="169"/>
      <c r="AA18" s="170"/>
      <c r="AB18" s="170"/>
      <c r="AC18" s="171"/>
      <c r="AD18" s="169"/>
      <c r="AE18" s="170"/>
      <c r="AF18" s="170"/>
      <c r="AG18" s="171"/>
      <c r="AH18" s="294"/>
      <c r="AI18" s="306"/>
      <c r="AJ18" s="306"/>
      <c r="AK18" s="328"/>
      <c r="AL18" s="306"/>
      <c r="AM18" s="315"/>
      <c r="AN18" s="255"/>
      <c r="AO18" s="259"/>
    </row>
    <row r="19" spans="1:41" s="18" customFormat="1" ht="30.75" customHeight="1">
      <c r="A19" s="194">
        <f t="shared" si="2"/>
        <v>10</v>
      </c>
      <c r="B19" s="167" t="s">
        <v>190</v>
      </c>
      <c r="C19" s="168" t="s">
        <v>32</v>
      </c>
      <c r="D19" s="154">
        <f t="shared" si="0"/>
        <v>8</v>
      </c>
      <c r="E19" s="155">
        <f t="shared" si="1"/>
        <v>5</v>
      </c>
      <c r="F19" s="169"/>
      <c r="G19" s="172"/>
      <c r="H19" s="172" t="s">
        <v>37</v>
      </c>
      <c r="I19" s="171"/>
      <c r="J19" s="169"/>
      <c r="K19" s="170"/>
      <c r="L19" s="170"/>
      <c r="M19" s="171"/>
      <c r="N19" s="169"/>
      <c r="O19" s="170"/>
      <c r="P19" s="170"/>
      <c r="Q19" s="171"/>
      <c r="R19" s="169"/>
      <c r="S19" s="170"/>
      <c r="T19" s="170"/>
      <c r="U19" s="171"/>
      <c r="V19" s="169"/>
      <c r="W19" s="170"/>
      <c r="X19" s="170"/>
      <c r="Y19" s="171"/>
      <c r="Z19" s="169">
        <v>8</v>
      </c>
      <c r="AA19" s="170">
        <v>0</v>
      </c>
      <c r="AB19" s="170" t="s">
        <v>12</v>
      </c>
      <c r="AC19" s="171">
        <v>5</v>
      </c>
      <c r="AD19" s="169"/>
      <c r="AE19" s="170"/>
      <c r="AF19" s="170"/>
      <c r="AG19" s="171"/>
      <c r="AH19" s="294">
        <f>A15</f>
        <v>6</v>
      </c>
      <c r="AI19" s="306" t="str">
        <f>B15</f>
        <v>AMXFI2VBLE</v>
      </c>
      <c r="AJ19" s="306" t="str">
        <f>C15</f>
        <v>Fizika II.</v>
      </c>
      <c r="AK19" s="329"/>
      <c r="AL19" s="306"/>
      <c r="AM19" s="315"/>
      <c r="AN19" s="255" t="s">
        <v>142</v>
      </c>
      <c r="AO19" s="260" t="s">
        <v>32</v>
      </c>
    </row>
    <row r="20" spans="1:41" s="18" customFormat="1" ht="19.5" customHeight="1">
      <c r="A20" s="83"/>
      <c r="B20" s="460" t="s">
        <v>101</v>
      </c>
      <c r="C20" s="461"/>
      <c r="D20" s="41">
        <f>SUM(D21:D27)</f>
        <v>60</v>
      </c>
      <c r="E20" s="43">
        <f>SUM(E21:E27)</f>
        <v>16</v>
      </c>
      <c r="F20" s="21">
        <f>SUM(F21:F27)</f>
        <v>6</v>
      </c>
      <c r="G20" s="24">
        <f>SUM(G21:G27)</f>
        <v>0</v>
      </c>
      <c r="H20" s="24"/>
      <c r="I20" s="93">
        <f>SUM(I21:I27)</f>
        <v>2</v>
      </c>
      <c r="J20" s="21">
        <f>SUM(J21:J27)</f>
        <v>6</v>
      </c>
      <c r="K20" s="24">
        <f>SUM(K21:K27)</f>
        <v>0</v>
      </c>
      <c r="L20" s="24"/>
      <c r="M20" s="93">
        <f>SUM(M21:M27)</f>
        <v>2</v>
      </c>
      <c r="N20" s="21">
        <f>SUM(N21:N27)</f>
        <v>6</v>
      </c>
      <c r="O20" s="24">
        <f>SUM(O21:O27)</f>
        <v>0</v>
      </c>
      <c r="P20" s="24"/>
      <c r="Q20" s="93">
        <f>SUM(Q21:Q27)</f>
        <v>2</v>
      </c>
      <c r="R20" s="21">
        <f>SUM(R21:R27)</f>
        <v>6</v>
      </c>
      <c r="S20" s="24">
        <f>SUM(S21:S27)</f>
        <v>0</v>
      </c>
      <c r="T20" s="24"/>
      <c r="U20" s="93">
        <f>SUM(U21:U27)</f>
        <v>2</v>
      </c>
      <c r="V20" s="21">
        <f>SUM(V21:V27)</f>
        <v>12</v>
      </c>
      <c r="W20" s="24">
        <f>SUM(W21:W27)</f>
        <v>0</v>
      </c>
      <c r="X20" s="24"/>
      <c r="Y20" s="93">
        <f>SUM(Y21:Y27)</f>
        <v>3</v>
      </c>
      <c r="Z20" s="21">
        <f>SUM(Z21:Z27)</f>
        <v>24</v>
      </c>
      <c r="AA20" s="24">
        <f>SUM(AA21:AA27)</f>
        <v>0</v>
      </c>
      <c r="AB20" s="24"/>
      <c r="AC20" s="93">
        <f>SUM(AC21:AC27)</f>
        <v>5</v>
      </c>
      <c r="AD20" s="21">
        <f>SUM(AD21:AD27)</f>
        <v>0</v>
      </c>
      <c r="AE20" s="24">
        <f>SUM(AE21:AE27)</f>
        <v>0</v>
      </c>
      <c r="AF20" s="24"/>
      <c r="AG20" s="93">
        <f>SUM(AG21:AG27)</f>
        <v>0</v>
      </c>
      <c r="AH20" s="73"/>
      <c r="AI20" s="300"/>
      <c r="AJ20" s="300"/>
      <c r="AK20" s="330"/>
      <c r="AL20" s="300"/>
      <c r="AM20" s="316"/>
      <c r="AN20" s="427" t="s">
        <v>143</v>
      </c>
      <c r="AO20" s="426"/>
    </row>
    <row r="21" spans="1:41" s="18" customFormat="1" ht="18.75" customHeight="1">
      <c r="A21" s="194">
        <f>A19+1</f>
        <v>11</v>
      </c>
      <c r="B21" s="158" t="s">
        <v>191</v>
      </c>
      <c r="C21" s="151" t="s">
        <v>61</v>
      </c>
      <c r="D21" s="154">
        <f>SUM(F21,G21,J21,K21,N21,O21,R21,S21,V21,W21,Z21,AA21,AD21,AE21)</f>
        <v>6</v>
      </c>
      <c r="E21" s="155">
        <f>SUM(I21,M21,Q21,U21,Y21,AC21,AG21)</f>
        <v>2</v>
      </c>
      <c r="F21" s="159">
        <v>6</v>
      </c>
      <c r="G21" s="160">
        <v>0</v>
      </c>
      <c r="H21" s="160" t="s">
        <v>51</v>
      </c>
      <c r="I21" s="161">
        <v>2</v>
      </c>
      <c r="J21" s="159"/>
      <c r="K21" s="160"/>
      <c r="L21" s="160"/>
      <c r="M21" s="161"/>
      <c r="N21" s="159"/>
      <c r="O21" s="160"/>
      <c r="P21" s="160"/>
      <c r="Q21" s="161"/>
      <c r="R21" s="159"/>
      <c r="S21" s="160"/>
      <c r="T21" s="160"/>
      <c r="U21" s="161"/>
      <c r="V21" s="159"/>
      <c r="W21" s="160"/>
      <c r="X21" s="160"/>
      <c r="Y21" s="161"/>
      <c r="Z21" s="159"/>
      <c r="AA21" s="160"/>
      <c r="AB21" s="160"/>
      <c r="AC21" s="161"/>
      <c r="AD21" s="159"/>
      <c r="AE21" s="160"/>
      <c r="AF21" s="160"/>
      <c r="AG21" s="161"/>
      <c r="AH21" s="294"/>
      <c r="AI21" s="307"/>
      <c r="AJ21" s="307"/>
      <c r="AK21" s="328"/>
      <c r="AL21" s="307"/>
      <c r="AM21" s="317"/>
      <c r="AN21" s="261" t="s">
        <v>144</v>
      </c>
      <c r="AO21" s="262" t="s">
        <v>61</v>
      </c>
    </row>
    <row r="22" spans="1:41" s="18" customFormat="1" ht="18.75" customHeight="1">
      <c r="A22" s="194">
        <f aca="true" t="shared" si="3" ref="A22:A27">A21+1</f>
        <v>12</v>
      </c>
      <c r="B22" s="158" t="s">
        <v>192</v>
      </c>
      <c r="C22" s="151" t="s">
        <v>62</v>
      </c>
      <c r="D22" s="154">
        <f aca="true" t="shared" si="4" ref="D22:D27">SUM(F22,G22,J22,K22,N22,O22,R22,S22,V22,W22,Z22,AA22,AD22,AE22)</f>
        <v>6</v>
      </c>
      <c r="E22" s="155">
        <f aca="true" t="shared" si="5" ref="E22:E27">SUM(I22,M22,Q22,U22,Y22,AC22,AG22)</f>
        <v>2</v>
      </c>
      <c r="F22" s="159"/>
      <c r="G22" s="160"/>
      <c r="H22" s="160"/>
      <c r="I22" s="161"/>
      <c r="J22" s="159">
        <v>6</v>
      </c>
      <c r="K22" s="160">
        <v>0</v>
      </c>
      <c r="L22" s="160" t="s">
        <v>51</v>
      </c>
      <c r="M22" s="161">
        <v>2</v>
      </c>
      <c r="N22" s="159"/>
      <c r="O22" s="160"/>
      <c r="P22" s="160"/>
      <c r="Q22" s="161"/>
      <c r="R22" s="159"/>
      <c r="S22" s="160"/>
      <c r="T22" s="160"/>
      <c r="U22" s="161"/>
      <c r="V22" s="159"/>
      <c r="W22" s="160"/>
      <c r="X22" s="160"/>
      <c r="Y22" s="161"/>
      <c r="Z22" s="159"/>
      <c r="AA22" s="160"/>
      <c r="AB22" s="160"/>
      <c r="AC22" s="161"/>
      <c r="AD22" s="159"/>
      <c r="AE22" s="160"/>
      <c r="AF22" s="160"/>
      <c r="AG22" s="161"/>
      <c r="AH22" s="294"/>
      <c r="AI22" s="304"/>
      <c r="AJ22" s="304"/>
      <c r="AK22" s="328"/>
      <c r="AL22" s="304"/>
      <c r="AM22" s="314"/>
      <c r="AN22" s="261" t="s">
        <v>145</v>
      </c>
      <c r="AO22" s="262" t="s">
        <v>62</v>
      </c>
    </row>
    <row r="23" spans="1:41" s="18" customFormat="1" ht="18.75" customHeight="1">
      <c r="A23" s="194">
        <f t="shared" si="3"/>
        <v>13</v>
      </c>
      <c r="B23" s="158" t="s">
        <v>193</v>
      </c>
      <c r="C23" s="151" t="s">
        <v>63</v>
      </c>
      <c r="D23" s="154">
        <f t="shared" si="4"/>
        <v>6</v>
      </c>
      <c r="E23" s="155">
        <f t="shared" si="5"/>
        <v>2</v>
      </c>
      <c r="F23" s="159"/>
      <c r="G23" s="160"/>
      <c r="H23" s="160"/>
      <c r="I23" s="161"/>
      <c r="J23" s="159"/>
      <c r="K23" s="160"/>
      <c r="L23" s="160"/>
      <c r="M23" s="161"/>
      <c r="N23" s="9">
        <v>6</v>
      </c>
      <c r="O23" s="17">
        <v>0</v>
      </c>
      <c r="P23" s="17" t="s">
        <v>51</v>
      </c>
      <c r="Q23" s="86">
        <v>2</v>
      </c>
      <c r="R23" s="9"/>
      <c r="S23" s="17"/>
      <c r="T23" s="17"/>
      <c r="U23" s="86"/>
      <c r="V23" s="159"/>
      <c r="W23" s="160"/>
      <c r="X23" s="160"/>
      <c r="Y23" s="161"/>
      <c r="Z23" s="159"/>
      <c r="AA23" s="160"/>
      <c r="AB23" s="160"/>
      <c r="AC23" s="161"/>
      <c r="AD23" s="159"/>
      <c r="AE23" s="160"/>
      <c r="AF23" s="160"/>
      <c r="AG23" s="161"/>
      <c r="AH23" s="294"/>
      <c r="AI23" s="304"/>
      <c r="AJ23" s="304"/>
      <c r="AK23" s="328"/>
      <c r="AL23" s="304"/>
      <c r="AM23" s="314"/>
      <c r="AN23" s="261" t="s">
        <v>146</v>
      </c>
      <c r="AO23" s="258" t="s">
        <v>63</v>
      </c>
    </row>
    <row r="24" spans="1:41" s="18" customFormat="1" ht="18.75" customHeight="1">
      <c r="A24" s="194">
        <f t="shared" si="3"/>
        <v>14</v>
      </c>
      <c r="B24" s="158" t="s">
        <v>194</v>
      </c>
      <c r="C24" s="151" t="s">
        <v>64</v>
      </c>
      <c r="D24" s="154">
        <f t="shared" si="4"/>
        <v>6</v>
      </c>
      <c r="E24" s="155">
        <f t="shared" si="5"/>
        <v>2</v>
      </c>
      <c r="F24" s="159"/>
      <c r="G24" s="160"/>
      <c r="H24" s="160"/>
      <c r="I24" s="161"/>
      <c r="J24" s="159"/>
      <c r="K24" s="160"/>
      <c r="L24" s="160"/>
      <c r="M24" s="161"/>
      <c r="N24" s="9"/>
      <c r="O24" s="17"/>
      <c r="P24" s="17"/>
      <c r="Q24" s="86"/>
      <c r="R24" s="9">
        <v>6</v>
      </c>
      <c r="S24" s="17">
        <v>0</v>
      </c>
      <c r="T24" s="17" t="s">
        <v>51</v>
      </c>
      <c r="U24" s="86">
        <v>2</v>
      </c>
      <c r="V24" s="159"/>
      <c r="W24" s="160"/>
      <c r="X24" s="160"/>
      <c r="Y24" s="161"/>
      <c r="Z24" s="159"/>
      <c r="AA24" s="160"/>
      <c r="AB24" s="160"/>
      <c r="AC24" s="161"/>
      <c r="AD24" s="159"/>
      <c r="AE24" s="160"/>
      <c r="AF24" s="160"/>
      <c r="AG24" s="161"/>
      <c r="AH24" s="294">
        <f>A23</f>
        <v>13</v>
      </c>
      <c r="AI24" s="304" t="str">
        <f>B23</f>
        <v>AMXVA1VBLE</v>
      </c>
      <c r="AJ24" s="304" t="str">
        <f>C23</f>
        <v>Vállalkozás gazdaságtan I.</v>
      </c>
      <c r="AK24" s="328"/>
      <c r="AL24" s="304"/>
      <c r="AM24" s="314"/>
      <c r="AN24" s="261" t="s">
        <v>147</v>
      </c>
      <c r="AO24" s="258" t="s">
        <v>114</v>
      </c>
    </row>
    <row r="25" spans="1:41" s="18" customFormat="1" ht="18.75" customHeight="1">
      <c r="A25" s="194">
        <f t="shared" si="3"/>
        <v>15</v>
      </c>
      <c r="B25" s="158" t="s">
        <v>195</v>
      </c>
      <c r="C25" s="151" t="s">
        <v>76</v>
      </c>
      <c r="D25" s="154">
        <f t="shared" si="4"/>
        <v>12</v>
      </c>
      <c r="E25" s="155">
        <f t="shared" si="5"/>
        <v>3</v>
      </c>
      <c r="F25" s="159"/>
      <c r="G25" s="160"/>
      <c r="H25" s="160"/>
      <c r="I25" s="161"/>
      <c r="J25" s="159"/>
      <c r="K25" s="160"/>
      <c r="L25" s="160"/>
      <c r="M25" s="161"/>
      <c r="N25" s="159"/>
      <c r="O25" s="160"/>
      <c r="P25" s="160"/>
      <c r="Q25" s="161"/>
      <c r="R25" s="159"/>
      <c r="S25" s="160"/>
      <c r="T25" s="160"/>
      <c r="U25" s="161"/>
      <c r="V25" s="159">
        <v>12</v>
      </c>
      <c r="W25" s="160">
        <v>0</v>
      </c>
      <c r="X25" s="160" t="s">
        <v>51</v>
      </c>
      <c r="Y25" s="161">
        <v>3</v>
      </c>
      <c r="Z25" s="159"/>
      <c r="AA25" s="160"/>
      <c r="AB25" s="160"/>
      <c r="AC25" s="161"/>
      <c r="AD25" s="159"/>
      <c r="AE25" s="160"/>
      <c r="AF25" s="160"/>
      <c r="AG25" s="161"/>
      <c r="AH25" s="294"/>
      <c r="AI25" s="304"/>
      <c r="AJ25" s="304"/>
      <c r="AK25" s="328"/>
      <c r="AL25" s="304"/>
      <c r="AM25" s="314"/>
      <c r="AN25" s="261" t="s">
        <v>148</v>
      </c>
      <c r="AO25" s="258" t="s">
        <v>115</v>
      </c>
    </row>
    <row r="26" spans="1:41" s="18" customFormat="1" ht="18.75" customHeight="1">
      <c r="A26" s="194">
        <f t="shared" si="3"/>
        <v>16</v>
      </c>
      <c r="B26" s="158" t="s">
        <v>196</v>
      </c>
      <c r="C26" s="151" t="s">
        <v>25</v>
      </c>
      <c r="D26" s="154">
        <f t="shared" si="4"/>
        <v>12</v>
      </c>
      <c r="E26" s="155">
        <f t="shared" si="5"/>
        <v>2</v>
      </c>
      <c r="F26" s="159"/>
      <c r="G26" s="160"/>
      <c r="H26" s="160"/>
      <c r="I26" s="161"/>
      <c r="J26" s="159"/>
      <c r="K26" s="160"/>
      <c r="L26" s="160"/>
      <c r="M26" s="161"/>
      <c r="N26" s="159"/>
      <c r="O26" s="160"/>
      <c r="P26" s="160"/>
      <c r="Q26" s="161"/>
      <c r="R26" s="159"/>
      <c r="S26" s="160"/>
      <c r="T26" s="160"/>
      <c r="U26" s="161"/>
      <c r="V26" s="159"/>
      <c r="W26" s="160"/>
      <c r="X26" s="160"/>
      <c r="Y26" s="161"/>
      <c r="Z26" s="159">
        <v>12</v>
      </c>
      <c r="AA26" s="160">
        <v>0</v>
      </c>
      <c r="AB26" s="160" t="s">
        <v>51</v>
      </c>
      <c r="AC26" s="161">
        <v>2</v>
      </c>
      <c r="AD26" s="159"/>
      <c r="AE26" s="160"/>
      <c r="AF26" s="160"/>
      <c r="AG26" s="161"/>
      <c r="AH26" s="294"/>
      <c r="AI26" s="304"/>
      <c r="AJ26" s="304"/>
      <c r="AK26" s="328"/>
      <c r="AL26" s="304"/>
      <c r="AM26" s="314"/>
      <c r="AN26" s="261" t="s">
        <v>149</v>
      </c>
      <c r="AO26" s="258" t="s">
        <v>25</v>
      </c>
    </row>
    <row r="27" spans="1:41" s="18" customFormat="1" ht="18.75" customHeight="1">
      <c r="A27" s="194">
        <f t="shared" si="3"/>
        <v>17</v>
      </c>
      <c r="B27" s="158"/>
      <c r="C27" s="151" t="s">
        <v>105</v>
      </c>
      <c r="D27" s="154">
        <f t="shared" si="4"/>
        <v>12</v>
      </c>
      <c r="E27" s="155">
        <f t="shared" si="5"/>
        <v>3</v>
      </c>
      <c r="F27" s="159"/>
      <c r="G27" s="160"/>
      <c r="H27" s="160"/>
      <c r="I27" s="161"/>
      <c r="J27" s="159"/>
      <c r="K27" s="160"/>
      <c r="L27" s="160"/>
      <c r="M27" s="161"/>
      <c r="N27" s="159"/>
      <c r="O27" s="160"/>
      <c r="P27" s="160"/>
      <c r="Q27" s="161"/>
      <c r="R27" s="159"/>
      <c r="S27" s="160"/>
      <c r="T27" s="160"/>
      <c r="U27" s="161"/>
      <c r="V27" s="159"/>
      <c r="W27" s="160"/>
      <c r="X27" s="160"/>
      <c r="Y27" s="161"/>
      <c r="Z27" s="159">
        <v>12</v>
      </c>
      <c r="AA27" s="160">
        <v>0</v>
      </c>
      <c r="AB27" s="160" t="s">
        <v>51</v>
      </c>
      <c r="AC27" s="161">
        <v>3</v>
      </c>
      <c r="AD27" s="159"/>
      <c r="AE27" s="160"/>
      <c r="AF27" s="160"/>
      <c r="AG27" s="161"/>
      <c r="AH27" s="294"/>
      <c r="AI27" s="304"/>
      <c r="AJ27" s="304"/>
      <c r="AK27" s="328"/>
      <c r="AL27" s="304"/>
      <c r="AM27" s="314"/>
      <c r="AN27" s="263"/>
      <c r="AO27" s="264"/>
    </row>
    <row r="28" spans="1:41" s="18" customFormat="1" ht="19.5" customHeight="1">
      <c r="A28" s="83"/>
      <c r="B28" s="460" t="s">
        <v>100</v>
      </c>
      <c r="C28" s="461"/>
      <c r="D28" s="41">
        <f>SUM(D29:D47)</f>
        <v>352</v>
      </c>
      <c r="E28" s="43">
        <f>SUM(E29:E47)</f>
        <v>70</v>
      </c>
      <c r="F28" s="21">
        <f>SUM(F29:F47)</f>
        <v>44</v>
      </c>
      <c r="G28" s="24">
        <f>SUM(G29:G47)</f>
        <v>0</v>
      </c>
      <c r="H28" s="24"/>
      <c r="I28" s="93">
        <f>SUM(I29:I47)</f>
        <v>12</v>
      </c>
      <c r="J28" s="21">
        <f>SUM(J29:J47)</f>
        <v>76</v>
      </c>
      <c r="K28" s="24">
        <f>SUM(K29:K47)</f>
        <v>20</v>
      </c>
      <c r="L28" s="24"/>
      <c r="M28" s="93">
        <f>SUM(M29:M47)</f>
        <v>19</v>
      </c>
      <c r="N28" s="21">
        <f>SUM(N29:N47)</f>
        <v>64</v>
      </c>
      <c r="O28" s="24">
        <f>SUM(O29:O47)</f>
        <v>72</v>
      </c>
      <c r="P28" s="24"/>
      <c r="Q28" s="93">
        <f>SUM(Q29:Q47)</f>
        <v>25</v>
      </c>
      <c r="R28" s="21">
        <f>SUM(R29:R47)</f>
        <v>32</v>
      </c>
      <c r="S28" s="24">
        <f>SUM(S29:S47)</f>
        <v>32</v>
      </c>
      <c r="T28" s="24"/>
      <c r="U28" s="93">
        <f>SUM(U29:U47)</f>
        <v>11</v>
      </c>
      <c r="V28" s="21">
        <f>SUM(V29:V47)</f>
        <v>12</v>
      </c>
      <c r="W28" s="24">
        <f>SUM(W29:W47)</f>
        <v>0</v>
      </c>
      <c r="X28" s="24"/>
      <c r="Y28" s="93">
        <f>SUM(Y29:Y47)</f>
        <v>3</v>
      </c>
      <c r="Z28" s="21">
        <f>SUM(Z29:Z47)</f>
        <v>0</v>
      </c>
      <c r="AA28" s="24">
        <f>SUM(AA29:AA47)</f>
        <v>0</v>
      </c>
      <c r="AB28" s="24"/>
      <c r="AC28" s="93">
        <f>SUM(AC29:AC47)</f>
        <v>0</v>
      </c>
      <c r="AD28" s="21">
        <f>SUM(AD29:AD47)</f>
        <v>0</v>
      </c>
      <c r="AE28" s="24">
        <f>SUM(AE29:AE47)</f>
        <v>0</v>
      </c>
      <c r="AF28" s="24"/>
      <c r="AG28" s="93">
        <f>SUM(AG29:AG47)</f>
        <v>0</v>
      </c>
      <c r="AH28" s="73"/>
      <c r="AI28" s="308"/>
      <c r="AJ28" s="308"/>
      <c r="AK28" s="330"/>
      <c r="AL28" s="308"/>
      <c r="AM28" s="318"/>
      <c r="AN28" s="425" t="s">
        <v>116</v>
      </c>
      <c r="AO28" s="426"/>
    </row>
    <row r="29" spans="1:41" s="18" customFormat="1" ht="18.75" customHeight="1">
      <c r="A29" s="194">
        <f>A27+1</f>
        <v>18</v>
      </c>
      <c r="B29" s="111" t="s">
        <v>228</v>
      </c>
      <c r="C29" s="78" t="s">
        <v>26</v>
      </c>
      <c r="D29" s="154">
        <f>SUM(F29,G29,J29,K29,N29,O29,R29,S29,V29,W29,Z29,AA29,AD29,AE29)</f>
        <v>16</v>
      </c>
      <c r="E29" s="155">
        <f>SUM(I29,M29,Q29,U29,Y29,AC29,AG29)</f>
        <v>4</v>
      </c>
      <c r="F29" s="79">
        <v>16</v>
      </c>
      <c r="G29" s="80">
        <v>0</v>
      </c>
      <c r="H29" s="80" t="s">
        <v>12</v>
      </c>
      <c r="I29" s="85">
        <v>4</v>
      </c>
      <c r="J29" s="79"/>
      <c r="K29" s="80"/>
      <c r="L29" s="80"/>
      <c r="M29" s="85"/>
      <c r="N29" s="79"/>
      <c r="O29" s="80"/>
      <c r="P29" s="80"/>
      <c r="Q29" s="85"/>
      <c r="R29" s="79"/>
      <c r="S29" s="80"/>
      <c r="T29" s="80"/>
      <c r="U29" s="85"/>
      <c r="V29" s="60"/>
      <c r="W29" s="36"/>
      <c r="X29" s="37"/>
      <c r="Y29" s="85"/>
      <c r="Z29" s="79"/>
      <c r="AA29" s="80"/>
      <c r="AB29" s="80"/>
      <c r="AC29" s="85"/>
      <c r="AD29" s="79"/>
      <c r="AE29" s="80"/>
      <c r="AF29" s="80"/>
      <c r="AG29" s="85"/>
      <c r="AH29" s="295"/>
      <c r="AI29" s="309"/>
      <c r="AJ29" s="309"/>
      <c r="AK29" s="331"/>
      <c r="AL29" s="309"/>
      <c r="AM29" s="319"/>
      <c r="AN29" s="265" t="s">
        <v>150</v>
      </c>
      <c r="AO29" s="266" t="s">
        <v>26</v>
      </c>
    </row>
    <row r="30" spans="1:41" s="18" customFormat="1" ht="18.75" customHeight="1">
      <c r="A30" s="194">
        <f>A29+1</f>
        <v>19</v>
      </c>
      <c r="B30" s="64" t="s">
        <v>229</v>
      </c>
      <c r="C30" s="25" t="s">
        <v>57</v>
      </c>
      <c r="D30" s="154">
        <f aca="true" t="shared" si="6" ref="D30:D47">SUM(F30,G30,J30,K30,N30,O30,R30,S30,V30,W30,Z30,AA30,AD30,AE30)</f>
        <v>16</v>
      </c>
      <c r="E30" s="155">
        <f aca="true" t="shared" si="7" ref="E30:E47">SUM(I30,M30,Q30,U30,Y30,AC30,AG30)</f>
        <v>4</v>
      </c>
      <c r="F30" s="9">
        <v>16</v>
      </c>
      <c r="G30" s="17">
        <v>0</v>
      </c>
      <c r="H30" s="17" t="s">
        <v>51</v>
      </c>
      <c r="I30" s="86">
        <v>4</v>
      </c>
      <c r="J30" s="9"/>
      <c r="K30" s="17"/>
      <c r="L30" s="17"/>
      <c r="M30" s="86"/>
      <c r="N30" s="9"/>
      <c r="O30" s="17"/>
      <c r="P30" s="17"/>
      <c r="Q30" s="86"/>
      <c r="R30" s="9"/>
      <c r="S30" s="17"/>
      <c r="T30" s="17"/>
      <c r="U30" s="86"/>
      <c r="V30" s="9"/>
      <c r="W30" s="12"/>
      <c r="X30" s="13"/>
      <c r="Y30" s="86"/>
      <c r="Z30" s="9"/>
      <c r="AA30" s="17"/>
      <c r="AB30" s="17"/>
      <c r="AC30" s="86"/>
      <c r="AD30" s="9"/>
      <c r="AE30" s="17"/>
      <c r="AF30" s="17"/>
      <c r="AG30" s="86"/>
      <c r="AH30" s="296">
        <f>A29</f>
        <v>18</v>
      </c>
      <c r="AI30" s="301" t="str">
        <f>B29&amp;"# "</f>
        <v>AMXVT1VBLE# </v>
      </c>
      <c r="AJ30" s="301" t="str">
        <f>C29&amp;" párh. felvétel "</f>
        <v>Villamosságtan I. párh. felvétel </v>
      </c>
      <c r="AK30" s="332"/>
      <c r="AL30" s="301"/>
      <c r="AM30" s="320"/>
      <c r="AN30" s="267" t="s">
        <v>151</v>
      </c>
      <c r="AO30" s="257" t="s">
        <v>57</v>
      </c>
    </row>
    <row r="31" spans="1:41" s="18" customFormat="1" ht="18.75" customHeight="1">
      <c r="A31" s="194">
        <f aca="true" t="shared" si="8" ref="A31:A47">A30+1</f>
        <v>20</v>
      </c>
      <c r="B31" s="64" t="s">
        <v>230</v>
      </c>
      <c r="C31" s="25" t="s">
        <v>27</v>
      </c>
      <c r="D31" s="154">
        <f t="shared" si="6"/>
        <v>16</v>
      </c>
      <c r="E31" s="155">
        <f t="shared" si="7"/>
        <v>3</v>
      </c>
      <c r="F31" s="9"/>
      <c r="G31" s="17"/>
      <c r="H31" s="17"/>
      <c r="I31" s="86"/>
      <c r="J31" s="9">
        <v>16</v>
      </c>
      <c r="K31" s="17">
        <v>0</v>
      </c>
      <c r="L31" s="17" t="s">
        <v>12</v>
      </c>
      <c r="M31" s="86">
        <v>3</v>
      </c>
      <c r="N31" s="9"/>
      <c r="O31" s="17"/>
      <c r="P31" s="17"/>
      <c r="Q31" s="86"/>
      <c r="R31" s="9"/>
      <c r="S31" s="17"/>
      <c r="T31" s="17"/>
      <c r="U31" s="86"/>
      <c r="V31" s="9"/>
      <c r="W31" s="12"/>
      <c r="X31" s="13"/>
      <c r="Y31" s="86"/>
      <c r="Z31" s="9"/>
      <c r="AA31" s="17"/>
      <c r="AB31" s="17"/>
      <c r="AC31" s="86"/>
      <c r="AD31" s="9"/>
      <c r="AE31" s="17"/>
      <c r="AF31" s="17"/>
      <c r="AG31" s="86"/>
      <c r="AH31" s="296">
        <f>A29</f>
        <v>18</v>
      </c>
      <c r="AI31" s="301" t="str">
        <f>B29</f>
        <v>AMXVT1VBLE</v>
      </c>
      <c r="AJ31" s="301" t="str">
        <f>C29</f>
        <v>Villamosságtan I.</v>
      </c>
      <c r="AK31" s="333">
        <f>A10</f>
        <v>1</v>
      </c>
      <c r="AL31" s="301" t="str">
        <f>B10</f>
        <v>AMXMA1VBLE</v>
      </c>
      <c r="AM31" s="320" t="str">
        <f>C10</f>
        <v>Matematika I.</v>
      </c>
      <c r="AN31" s="267" t="s">
        <v>152</v>
      </c>
      <c r="AO31" s="257" t="s">
        <v>27</v>
      </c>
    </row>
    <row r="32" spans="1:41" s="18" customFormat="1" ht="18.75" customHeight="1">
      <c r="A32" s="194">
        <f t="shared" si="8"/>
        <v>21</v>
      </c>
      <c r="B32" s="64" t="s">
        <v>231</v>
      </c>
      <c r="C32" s="25" t="s">
        <v>58</v>
      </c>
      <c r="D32" s="154">
        <f t="shared" si="6"/>
        <v>16</v>
      </c>
      <c r="E32" s="155">
        <f t="shared" si="7"/>
        <v>3</v>
      </c>
      <c r="F32" s="9"/>
      <c r="G32" s="17"/>
      <c r="H32" s="17"/>
      <c r="I32" s="86"/>
      <c r="J32" s="9">
        <v>16</v>
      </c>
      <c r="K32" s="17">
        <v>0</v>
      </c>
      <c r="L32" s="17" t="s">
        <v>51</v>
      </c>
      <c r="M32" s="86">
        <v>3</v>
      </c>
      <c r="N32" s="9"/>
      <c r="O32" s="17"/>
      <c r="P32" s="17"/>
      <c r="Q32" s="86"/>
      <c r="R32" s="9"/>
      <c r="S32" s="17"/>
      <c r="T32" s="17"/>
      <c r="U32" s="86"/>
      <c r="V32" s="9"/>
      <c r="W32" s="12"/>
      <c r="X32" s="13"/>
      <c r="Y32" s="86"/>
      <c r="Z32" s="9"/>
      <c r="AA32" s="17"/>
      <c r="AB32" s="17"/>
      <c r="AC32" s="86"/>
      <c r="AD32" s="9"/>
      <c r="AE32" s="17"/>
      <c r="AF32" s="17"/>
      <c r="AG32" s="86"/>
      <c r="AH32" s="296">
        <f>A31</f>
        <v>20</v>
      </c>
      <c r="AI32" s="301" t="str">
        <f>B31&amp;"# "</f>
        <v>AMXVT2VBLE# </v>
      </c>
      <c r="AJ32" s="301" t="str">
        <f>C31&amp;" párh. felvétel "</f>
        <v>Villamosságtan II. párh. felvétel </v>
      </c>
      <c r="AK32" s="332"/>
      <c r="AL32" s="324"/>
      <c r="AM32" s="321"/>
      <c r="AN32" s="267" t="s">
        <v>153</v>
      </c>
      <c r="AO32" s="257" t="s">
        <v>58</v>
      </c>
    </row>
    <row r="33" spans="1:41" s="18" customFormat="1" ht="18.75" customHeight="1">
      <c r="A33" s="194">
        <f t="shared" si="8"/>
        <v>22</v>
      </c>
      <c r="B33" s="64" t="s">
        <v>197</v>
      </c>
      <c r="C33" s="25" t="s">
        <v>59</v>
      </c>
      <c r="D33" s="154">
        <f t="shared" si="6"/>
        <v>8</v>
      </c>
      <c r="E33" s="155">
        <f t="shared" si="7"/>
        <v>2</v>
      </c>
      <c r="F33" s="9"/>
      <c r="G33" s="17"/>
      <c r="H33" s="17"/>
      <c r="I33" s="86"/>
      <c r="J33" s="9">
        <v>8</v>
      </c>
      <c r="K33" s="17">
        <v>0</v>
      </c>
      <c r="L33" s="17" t="s">
        <v>51</v>
      </c>
      <c r="M33" s="86">
        <v>2</v>
      </c>
      <c r="N33" s="9"/>
      <c r="O33" s="17"/>
      <c r="P33" s="17"/>
      <c r="Q33" s="86"/>
      <c r="R33" s="9"/>
      <c r="S33" s="17"/>
      <c r="T33" s="17"/>
      <c r="U33" s="86"/>
      <c r="V33" s="9"/>
      <c r="W33" s="12"/>
      <c r="X33" s="13"/>
      <c r="Y33" s="86"/>
      <c r="Z33" s="9"/>
      <c r="AA33" s="17"/>
      <c r="AB33" s="17"/>
      <c r="AC33" s="86"/>
      <c r="AD33" s="9"/>
      <c r="AE33" s="17"/>
      <c r="AF33" s="17"/>
      <c r="AG33" s="86"/>
      <c r="AH33" s="296">
        <f>A12</f>
        <v>3</v>
      </c>
      <c r="AI33" s="301" t="str">
        <f>B12</f>
        <v>AMXIA1VBLE</v>
      </c>
      <c r="AJ33" s="301" t="str">
        <f>C12</f>
        <v>Informatika  I.</v>
      </c>
      <c r="AK33" s="334"/>
      <c r="AL33" s="325"/>
      <c r="AM33" s="322"/>
      <c r="AN33" s="268" t="s">
        <v>154</v>
      </c>
      <c r="AO33" s="257" t="s">
        <v>59</v>
      </c>
    </row>
    <row r="34" spans="1:41" s="18" customFormat="1" ht="18.75" customHeight="1">
      <c r="A34" s="194">
        <f t="shared" si="8"/>
        <v>23</v>
      </c>
      <c r="B34" s="64" t="s">
        <v>198</v>
      </c>
      <c r="C34" s="25" t="s">
        <v>60</v>
      </c>
      <c r="D34" s="154">
        <f t="shared" si="6"/>
        <v>20</v>
      </c>
      <c r="E34" s="155">
        <f t="shared" si="7"/>
        <v>5</v>
      </c>
      <c r="F34" s="9"/>
      <c r="G34" s="17"/>
      <c r="H34" s="17"/>
      <c r="I34" s="86"/>
      <c r="J34" s="9"/>
      <c r="K34" s="17"/>
      <c r="L34" s="17"/>
      <c r="M34" s="86"/>
      <c r="N34" s="9">
        <v>8</v>
      </c>
      <c r="O34" s="17">
        <v>12</v>
      </c>
      <c r="P34" s="17" t="s">
        <v>51</v>
      </c>
      <c r="Q34" s="86">
        <v>5</v>
      </c>
      <c r="R34" s="9"/>
      <c r="S34" s="17"/>
      <c r="T34" s="17"/>
      <c r="U34" s="86"/>
      <c r="V34" s="9"/>
      <c r="W34" s="12"/>
      <c r="X34" s="13"/>
      <c r="Y34" s="86"/>
      <c r="Z34" s="9"/>
      <c r="AA34" s="17"/>
      <c r="AB34" s="17"/>
      <c r="AC34" s="86"/>
      <c r="AD34" s="9"/>
      <c r="AE34" s="17"/>
      <c r="AF34" s="17"/>
      <c r="AG34" s="86"/>
      <c r="AH34" s="296">
        <f>A33</f>
        <v>22</v>
      </c>
      <c r="AI34" s="301" t="str">
        <f>B33</f>
        <v>AMXPR1VBLE</v>
      </c>
      <c r="AJ34" s="301" t="str">
        <f>C33</f>
        <v>Programozás I.</v>
      </c>
      <c r="AK34" s="332"/>
      <c r="AL34" s="324"/>
      <c r="AM34" s="321"/>
      <c r="AN34" s="267" t="s">
        <v>155</v>
      </c>
      <c r="AO34" s="257" t="s">
        <v>117</v>
      </c>
    </row>
    <row r="35" spans="1:41" s="18" customFormat="1" ht="18.75" customHeight="1">
      <c r="A35" s="194">
        <f t="shared" si="8"/>
        <v>24</v>
      </c>
      <c r="B35" s="64" t="s">
        <v>199</v>
      </c>
      <c r="C35" s="25" t="s">
        <v>38</v>
      </c>
      <c r="D35" s="154">
        <f t="shared" si="6"/>
        <v>8</v>
      </c>
      <c r="E35" s="155">
        <f t="shared" si="7"/>
        <v>2</v>
      </c>
      <c r="F35" s="9"/>
      <c r="G35" s="17"/>
      <c r="H35" s="17"/>
      <c r="I35" s="86"/>
      <c r="J35" s="9"/>
      <c r="K35" s="17"/>
      <c r="L35" s="17"/>
      <c r="M35" s="86"/>
      <c r="N35" s="9"/>
      <c r="O35" s="17"/>
      <c r="P35" s="17"/>
      <c r="Q35" s="86"/>
      <c r="R35" s="9">
        <v>0</v>
      </c>
      <c r="S35" s="17">
        <v>8</v>
      </c>
      <c r="T35" s="17" t="s">
        <v>51</v>
      </c>
      <c r="U35" s="86">
        <v>2</v>
      </c>
      <c r="V35" s="9"/>
      <c r="W35" s="12"/>
      <c r="X35" s="13"/>
      <c r="Y35" s="86"/>
      <c r="Z35" s="9"/>
      <c r="AA35" s="17"/>
      <c r="AB35" s="17"/>
      <c r="AC35" s="86"/>
      <c r="AD35" s="9"/>
      <c r="AE35" s="17"/>
      <c r="AF35" s="17"/>
      <c r="AG35" s="86"/>
      <c r="AH35" s="297"/>
      <c r="AI35" s="301"/>
      <c r="AJ35" s="301"/>
      <c r="AK35" s="332"/>
      <c r="AL35" s="301"/>
      <c r="AM35" s="320"/>
      <c r="AN35" s="255" t="s">
        <v>156</v>
      </c>
      <c r="AO35" s="257" t="s">
        <v>38</v>
      </c>
    </row>
    <row r="36" spans="1:41" s="18" customFormat="1" ht="18.75" customHeight="1">
      <c r="A36" s="194">
        <f t="shared" si="8"/>
        <v>25</v>
      </c>
      <c r="B36" s="64" t="s">
        <v>200</v>
      </c>
      <c r="C36" s="25" t="s">
        <v>28</v>
      </c>
      <c r="D36" s="154">
        <f t="shared" si="6"/>
        <v>24</v>
      </c>
      <c r="E36" s="155">
        <f t="shared" si="7"/>
        <v>4</v>
      </c>
      <c r="F36" s="9"/>
      <c r="G36" s="17"/>
      <c r="H36" s="17"/>
      <c r="I36" s="86"/>
      <c r="J36" s="9">
        <v>12</v>
      </c>
      <c r="K36" s="17">
        <v>12</v>
      </c>
      <c r="L36" s="17" t="s">
        <v>12</v>
      </c>
      <c r="M36" s="86">
        <v>4</v>
      </c>
      <c r="N36" s="9"/>
      <c r="O36" s="17"/>
      <c r="P36" s="17"/>
      <c r="Q36" s="86"/>
      <c r="R36" s="9"/>
      <c r="S36" s="17"/>
      <c r="T36" s="17"/>
      <c r="U36" s="86"/>
      <c r="V36" s="9"/>
      <c r="W36" s="12"/>
      <c r="X36" s="13"/>
      <c r="Y36" s="86"/>
      <c r="Z36" s="9"/>
      <c r="AA36" s="17"/>
      <c r="AB36" s="17"/>
      <c r="AC36" s="86"/>
      <c r="AD36" s="9"/>
      <c r="AE36" s="17"/>
      <c r="AF36" s="17"/>
      <c r="AG36" s="86"/>
      <c r="AH36" s="296">
        <f>A30</f>
        <v>19</v>
      </c>
      <c r="AI36" s="301" t="str">
        <f>B30</f>
        <v>AMXVG1VBLE</v>
      </c>
      <c r="AJ36" s="301" t="str">
        <f>C30</f>
        <v>Villamosságtan I. gyakorlat</v>
      </c>
      <c r="AK36" s="332"/>
      <c r="AL36" s="301"/>
      <c r="AM36" s="320"/>
      <c r="AN36" s="255" t="s">
        <v>157</v>
      </c>
      <c r="AO36" s="257" t="s">
        <v>242</v>
      </c>
    </row>
    <row r="37" spans="1:41" s="18" customFormat="1" ht="18.75" customHeight="1">
      <c r="A37" s="194">
        <f t="shared" si="8"/>
        <v>26</v>
      </c>
      <c r="B37" s="64" t="s">
        <v>201</v>
      </c>
      <c r="C37" s="25" t="s">
        <v>29</v>
      </c>
      <c r="D37" s="154">
        <f t="shared" si="6"/>
        <v>24</v>
      </c>
      <c r="E37" s="155">
        <f t="shared" si="7"/>
        <v>4</v>
      </c>
      <c r="F37" s="9"/>
      <c r="G37" s="17"/>
      <c r="H37" s="17"/>
      <c r="I37" s="86"/>
      <c r="J37" s="9"/>
      <c r="K37" s="17"/>
      <c r="L37" s="17"/>
      <c r="M37" s="86"/>
      <c r="N37" s="9">
        <v>12</v>
      </c>
      <c r="O37" s="17">
        <v>12</v>
      </c>
      <c r="P37" s="17" t="s">
        <v>51</v>
      </c>
      <c r="Q37" s="86">
        <v>4</v>
      </c>
      <c r="R37" s="9"/>
      <c r="S37" s="17"/>
      <c r="T37" s="17"/>
      <c r="U37" s="86"/>
      <c r="V37" s="9"/>
      <c r="W37" s="12"/>
      <c r="X37" s="13"/>
      <c r="Y37" s="86"/>
      <c r="Z37" s="9"/>
      <c r="AA37" s="17"/>
      <c r="AB37" s="17"/>
      <c r="AC37" s="86"/>
      <c r="AD37" s="9"/>
      <c r="AE37" s="17"/>
      <c r="AF37" s="17"/>
      <c r="AG37" s="86"/>
      <c r="AH37" s="296">
        <f>A36</f>
        <v>25</v>
      </c>
      <c r="AI37" s="301" t="str">
        <f>B36</f>
        <v>AMXMT1VBLE</v>
      </c>
      <c r="AJ37" s="301" t="str">
        <f>C36</f>
        <v>Méréstechnika I.</v>
      </c>
      <c r="AK37" s="332"/>
      <c r="AL37" s="301"/>
      <c r="AM37" s="320"/>
      <c r="AN37" s="255" t="s">
        <v>158</v>
      </c>
      <c r="AO37" s="257" t="s">
        <v>118</v>
      </c>
    </row>
    <row r="38" spans="1:41" s="18" customFormat="1" ht="18.75" customHeight="1">
      <c r="A38" s="194">
        <f t="shared" si="8"/>
        <v>27</v>
      </c>
      <c r="B38" s="64" t="s">
        <v>202</v>
      </c>
      <c r="C38" s="25" t="s">
        <v>66</v>
      </c>
      <c r="D38" s="154">
        <f t="shared" si="6"/>
        <v>12</v>
      </c>
      <c r="E38" s="155">
        <f t="shared" si="7"/>
        <v>4</v>
      </c>
      <c r="F38" s="9">
        <v>12</v>
      </c>
      <c r="G38" s="17">
        <v>0</v>
      </c>
      <c r="H38" s="17" t="s">
        <v>12</v>
      </c>
      <c r="I38" s="86">
        <v>4</v>
      </c>
      <c r="J38" s="9"/>
      <c r="K38" s="17"/>
      <c r="L38" s="17"/>
      <c r="M38" s="86"/>
      <c r="N38" s="9"/>
      <c r="O38" s="17"/>
      <c r="P38" s="17"/>
      <c r="Q38" s="86"/>
      <c r="R38" s="9"/>
      <c r="S38" s="17"/>
      <c r="T38" s="17"/>
      <c r="U38" s="86"/>
      <c r="V38" s="9"/>
      <c r="W38" s="12"/>
      <c r="X38" s="13"/>
      <c r="Y38" s="86"/>
      <c r="Z38" s="9"/>
      <c r="AA38" s="17"/>
      <c r="AB38" s="17"/>
      <c r="AC38" s="86"/>
      <c r="AD38" s="9"/>
      <c r="AE38" s="17"/>
      <c r="AF38" s="17"/>
      <c r="AG38" s="86"/>
      <c r="AH38" s="297"/>
      <c r="AI38" s="301"/>
      <c r="AJ38" s="301"/>
      <c r="AK38" s="332"/>
      <c r="AL38" s="301"/>
      <c r="AM38" s="320"/>
      <c r="AN38" s="255" t="s">
        <v>159</v>
      </c>
      <c r="AO38" s="257" t="s">
        <v>66</v>
      </c>
    </row>
    <row r="39" spans="1:41" s="18" customFormat="1" ht="18.75" customHeight="1">
      <c r="A39" s="194">
        <f t="shared" si="8"/>
        <v>28</v>
      </c>
      <c r="B39" s="64" t="s">
        <v>232</v>
      </c>
      <c r="C39" s="25" t="s">
        <v>65</v>
      </c>
      <c r="D39" s="154">
        <f t="shared" si="6"/>
        <v>12</v>
      </c>
      <c r="E39" s="155">
        <f t="shared" si="7"/>
        <v>3</v>
      </c>
      <c r="F39" s="9"/>
      <c r="G39" s="17"/>
      <c r="H39" s="17"/>
      <c r="I39" s="86"/>
      <c r="J39" s="9">
        <v>12</v>
      </c>
      <c r="K39" s="17">
        <v>0</v>
      </c>
      <c r="L39" s="17" t="s">
        <v>12</v>
      </c>
      <c r="M39" s="86">
        <v>3</v>
      </c>
      <c r="N39" s="9"/>
      <c r="O39" s="17"/>
      <c r="P39" s="17"/>
      <c r="Q39" s="86"/>
      <c r="R39" s="9"/>
      <c r="S39" s="17"/>
      <c r="T39" s="17"/>
      <c r="U39" s="86"/>
      <c r="V39" s="9"/>
      <c r="W39" s="12"/>
      <c r="X39" s="13"/>
      <c r="Y39" s="86"/>
      <c r="Z39" s="9"/>
      <c r="AA39" s="17"/>
      <c r="AB39" s="17"/>
      <c r="AC39" s="86"/>
      <c r="AD39" s="9"/>
      <c r="AE39" s="17"/>
      <c r="AF39" s="17"/>
      <c r="AG39" s="86"/>
      <c r="AH39" s="296">
        <f aca="true" t="shared" si="9" ref="AH39:AJ40">A38</f>
        <v>27</v>
      </c>
      <c r="AI39" s="301" t="str">
        <f t="shared" si="9"/>
        <v>AMXDT1VBLE</v>
      </c>
      <c r="AJ39" s="301" t="str">
        <f t="shared" si="9"/>
        <v>Digitális technika I.</v>
      </c>
      <c r="AK39" s="332"/>
      <c r="AL39" s="301"/>
      <c r="AM39" s="320"/>
      <c r="AN39" s="255" t="s">
        <v>160</v>
      </c>
      <c r="AO39" s="257" t="s">
        <v>65</v>
      </c>
    </row>
    <row r="40" spans="1:41" s="18" customFormat="1" ht="18.75" customHeight="1">
      <c r="A40" s="194">
        <f t="shared" si="8"/>
        <v>29</v>
      </c>
      <c r="B40" s="64" t="s">
        <v>233</v>
      </c>
      <c r="C40" s="25" t="s">
        <v>74</v>
      </c>
      <c r="D40" s="79">
        <f t="shared" si="6"/>
        <v>12</v>
      </c>
      <c r="E40" s="12">
        <f t="shared" si="7"/>
        <v>2</v>
      </c>
      <c r="F40" s="9"/>
      <c r="G40" s="17"/>
      <c r="H40" s="17"/>
      <c r="I40" s="86"/>
      <c r="J40" s="9"/>
      <c r="K40" s="17"/>
      <c r="L40" s="17"/>
      <c r="M40" s="86"/>
      <c r="N40" s="9">
        <v>0</v>
      </c>
      <c r="O40" s="17">
        <v>12</v>
      </c>
      <c r="P40" s="17" t="s">
        <v>51</v>
      </c>
      <c r="Q40" s="86">
        <v>2</v>
      </c>
      <c r="R40" s="9"/>
      <c r="S40" s="17"/>
      <c r="T40" s="17"/>
      <c r="U40" s="86"/>
      <c r="V40" s="9"/>
      <c r="W40" s="12"/>
      <c r="X40" s="13"/>
      <c r="Y40" s="86"/>
      <c r="Z40" s="9"/>
      <c r="AA40" s="17"/>
      <c r="AB40" s="17"/>
      <c r="AC40" s="86"/>
      <c r="AD40" s="9"/>
      <c r="AE40" s="17"/>
      <c r="AF40" s="17"/>
      <c r="AG40" s="86"/>
      <c r="AH40" s="296">
        <f t="shared" si="9"/>
        <v>28</v>
      </c>
      <c r="AI40" s="301" t="str">
        <f t="shared" si="9"/>
        <v>AMXDT2VBLE</v>
      </c>
      <c r="AJ40" s="301" t="str">
        <f t="shared" si="9"/>
        <v>Digitális technika II.</v>
      </c>
      <c r="AK40" s="332"/>
      <c r="AL40" s="301"/>
      <c r="AM40" s="320"/>
      <c r="AN40" s="268" t="s">
        <v>161</v>
      </c>
      <c r="AO40" s="269" t="s">
        <v>119</v>
      </c>
    </row>
    <row r="41" spans="1:41" s="18" customFormat="1" ht="18.75" customHeight="1">
      <c r="A41" s="194">
        <f t="shared" si="8"/>
        <v>30</v>
      </c>
      <c r="B41" s="64" t="s">
        <v>203</v>
      </c>
      <c r="C41" s="25" t="s">
        <v>67</v>
      </c>
      <c r="D41" s="79">
        <f t="shared" si="6"/>
        <v>20</v>
      </c>
      <c r="E41" s="12">
        <f t="shared" si="7"/>
        <v>4</v>
      </c>
      <c r="F41" s="9"/>
      <c r="G41" s="17"/>
      <c r="H41" s="17"/>
      <c r="I41" s="86"/>
      <c r="J41" s="9">
        <v>12</v>
      </c>
      <c r="K41" s="17">
        <v>8</v>
      </c>
      <c r="L41" s="17" t="s">
        <v>12</v>
      </c>
      <c r="M41" s="86">
        <v>4</v>
      </c>
      <c r="N41" s="9"/>
      <c r="O41" s="17"/>
      <c r="P41" s="17"/>
      <c r="Q41" s="86"/>
      <c r="R41" s="9"/>
      <c r="S41" s="17"/>
      <c r="T41" s="17"/>
      <c r="U41" s="86"/>
      <c r="V41" s="9"/>
      <c r="W41" s="12"/>
      <c r="X41" s="13"/>
      <c r="Y41" s="86"/>
      <c r="Z41" s="9"/>
      <c r="AA41" s="17"/>
      <c r="AB41" s="17"/>
      <c r="AC41" s="86"/>
      <c r="AD41" s="9"/>
      <c r="AE41" s="17"/>
      <c r="AF41" s="17"/>
      <c r="AG41" s="86"/>
      <c r="AH41" s="296">
        <f>A30</f>
        <v>19</v>
      </c>
      <c r="AI41" s="301" t="str">
        <f>B30</f>
        <v>AMXVG1VBLE</v>
      </c>
      <c r="AJ41" s="301" t="str">
        <f>C30</f>
        <v>Villamosságtan I. gyakorlat</v>
      </c>
      <c r="AK41" s="332"/>
      <c r="AL41" s="301"/>
      <c r="AM41" s="320"/>
      <c r="AN41" s="255" t="s">
        <v>162</v>
      </c>
      <c r="AO41" s="257" t="s">
        <v>120</v>
      </c>
    </row>
    <row r="42" spans="1:41" s="18" customFormat="1" ht="18.75" customHeight="1">
      <c r="A42" s="194">
        <f t="shared" si="8"/>
        <v>31</v>
      </c>
      <c r="B42" s="64" t="s">
        <v>204</v>
      </c>
      <c r="C42" s="25" t="s">
        <v>68</v>
      </c>
      <c r="D42" s="79">
        <f t="shared" si="6"/>
        <v>24</v>
      </c>
      <c r="E42" s="12">
        <f t="shared" si="7"/>
        <v>4</v>
      </c>
      <c r="F42" s="9"/>
      <c r="G42" s="17"/>
      <c r="H42" s="17"/>
      <c r="I42" s="86"/>
      <c r="J42" s="9"/>
      <c r="K42" s="17"/>
      <c r="L42" s="17"/>
      <c r="M42" s="86"/>
      <c r="N42" s="9">
        <v>12</v>
      </c>
      <c r="O42" s="17">
        <v>12</v>
      </c>
      <c r="P42" s="17" t="s">
        <v>12</v>
      </c>
      <c r="Q42" s="86">
        <v>4</v>
      </c>
      <c r="R42" s="9"/>
      <c r="S42" s="17"/>
      <c r="T42" s="17"/>
      <c r="U42" s="86"/>
      <c r="V42" s="9"/>
      <c r="W42" s="12"/>
      <c r="X42" s="13"/>
      <c r="Y42" s="86"/>
      <c r="Z42" s="9"/>
      <c r="AA42" s="17"/>
      <c r="AB42" s="17"/>
      <c r="AC42" s="86"/>
      <c r="AD42" s="9"/>
      <c r="AE42" s="17"/>
      <c r="AF42" s="17"/>
      <c r="AG42" s="86"/>
      <c r="AH42" s="296">
        <f>A41</f>
        <v>30</v>
      </c>
      <c r="AI42" s="301" t="str">
        <f>B41</f>
        <v>AMXEL1VBLE</v>
      </c>
      <c r="AJ42" s="301" t="str">
        <f>C41</f>
        <v>Elektronika I.</v>
      </c>
      <c r="AK42" s="332"/>
      <c r="AL42" s="301"/>
      <c r="AM42" s="320"/>
      <c r="AN42" s="270" t="s">
        <v>163</v>
      </c>
      <c r="AO42" s="257" t="s">
        <v>121</v>
      </c>
    </row>
    <row r="43" spans="1:41" s="18" customFormat="1" ht="18.75" customHeight="1">
      <c r="A43" s="194">
        <f t="shared" si="8"/>
        <v>32</v>
      </c>
      <c r="B43" s="64" t="s">
        <v>205</v>
      </c>
      <c r="C43" s="25" t="s">
        <v>69</v>
      </c>
      <c r="D43" s="79">
        <f t="shared" si="6"/>
        <v>28</v>
      </c>
      <c r="E43" s="12">
        <f t="shared" si="7"/>
        <v>5</v>
      </c>
      <c r="F43" s="9"/>
      <c r="G43" s="17"/>
      <c r="H43" s="17"/>
      <c r="I43" s="86"/>
      <c r="J43" s="9"/>
      <c r="K43" s="17"/>
      <c r="L43" s="17"/>
      <c r="M43" s="86"/>
      <c r="N43" s="9">
        <v>16</v>
      </c>
      <c r="O43" s="17">
        <v>12</v>
      </c>
      <c r="P43" s="17" t="s">
        <v>12</v>
      </c>
      <c r="Q43" s="86">
        <v>5</v>
      </c>
      <c r="R43" s="9"/>
      <c r="S43" s="17"/>
      <c r="T43" s="17"/>
      <c r="U43" s="86"/>
      <c r="V43" s="9"/>
      <c r="W43" s="12"/>
      <c r="X43" s="13"/>
      <c r="Y43" s="86"/>
      <c r="Z43" s="9"/>
      <c r="AA43" s="17"/>
      <c r="AB43" s="17"/>
      <c r="AC43" s="86"/>
      <c r="AD43" s="9"/>
      <c r="AE43" s="17"/>
      <c r="AF43" s="17"/>
      <c r="AG43" s="86"/>
      <c r="AH43" s="296">
        <f>A32</f>
        <v>21</v>
      </c>
      <c r="AI43" s="301" t="str">
        <f>B32</f>
        <v>AMXVG2VBLE</v>
      </c>
      <c r="AJ43" s="301" t="str">
        <f>C32</f>
        <v>Villamosságtan II. gyakorlat</v>
      </c>
      <c r="AK43" s="332"/>
      <c r="AL43" s="301"/>
      <c r="AM43" s="320"/>
      <c r="AN43" s="270" t="s">
        <v>164</v>
      </c>
      <c r="AO43" s="257" t="s">
        <v>122</v>
      </c>
    </row>
    <row r="44" spans="1:41" s="18" customFormat="1" ht="18.75" customHeight="1">
      <c r="A44" s="194">
        <f t="shared" si="8"/>
        <v>33</v>
      </c>
      <c r="B44" s="64" t="s">
        <v>206</v>
      </c>
      <c r="C44" s="25" t="s">
        <v>238</v>
      </c>
      <c r="D44" s="79">
        <f t="shared" si="6"/>
        <v>28</v>
      </c>
      <c r="E44" s="12">
        <f t="shared" si="7"/>
        <v>5</v>
      </c>
      <c r="F44" s="9"/>
      <c r="G44" s="17"/>
      <c r="H44" s="17"/>
      <c r="I44" s="86"/>
      <c r="J44" s="9"/>
      <c r="K44" s="17"/>
      <c r="L44" s="17"/>
      <c r="M44" s="86"/>
      <c r="N44" s="9"/>
      <c r="O44" s="17"/>
      <c r="P44" s="17"/>
      <c r="Q44" s="86"/>
      <c r="R44" s="9">
        <v>16</v>
      </c>
      <c r="S44" s="17">
        <v>12</v>
      </c>
      <c r="T44" s="17" t="s">
        <v>12</v>
      </c>
      <c r="U44" s="86">
        <v>5</v>
      </c>
      <c r="V44" s="9"/>
      <c r="W44" s="12"/>
      <c r="X44" s="13"/>
      <c r="Y44" s="86"/>
      <c r="Z44" s="9"/>
      <c r="AA44" s="17"/>
      <c r="AB44" s="17"/>
      <c r="AC44" s="86"/>
      <c r="AD44" s="9"/>
      <c r="AE44" s="17"/>
      <c r="AF44" s="17"/>
      <c r="AG44" s="86"/>
      <c r="AH44" s="296">
        <f>A32</f>
        <v>21</v>
      </c>
      <c r="AI44" s="301" t="str">
        <f>B32</f>
        <v>AMXVG2VBLE</v>
      </c>
      <c r="AJ44" s="301" t="str">
        <f>C32</f>
        <v>Villamosságtan II. gyakorlat</v>
      </c>
      <c r="AK44" s="332"/>
      <c r="AL44" s="301"/>
      <c r="AM44" s="320"/>
      <c r="AN44" s="270" t="s">
        <v>165</v>
      </c>
      <c r="AO44" s="271" t="s">
        <v>243</v>
      </c>
    </row>
    <row r="45" spans="1:41" s="18" customFormat="1" ht="18.75" customHeight="1">
      <c r="A45" s="194">
        <f t="shared" si="8"/>
        <v>34</v>
      </c>
      <c r="B45" s="64" t="s">
        <v>207</v>
      </c>
      <c r="C45" s="25" t="s">
        <v>102</v>
      </c>
      <c r="D45" s="79">
        <f t="shared" si="6"/>
        <v>28</v>
      </c>
      <c r="E45" s="12">
        <f t="shared" si="7"/>
        <v>5</v>
      </c>
      <c r="F45" s="9"/>
      <c r="G45" s="17"/>
      <c r="H45" s="17"/>
      <c r="I45" s="86"/>
      <c r="J45" s="9"/>
      <c r="K45" s="17"/>
      <c r="L45" s="17"/>
      <c r="M45" s="86"/>
      <c r="N45" s="9">
        <v>16</v>
      </c>
      <c r="O45" s="17">
        <v>12</v>
      </c>
      <c r="P45" s="17" t="s">
        <v>12</v>
      </c>
      <c r="Q45" s="86">
        <v>5</v>
      </c>
      <c r="R45" s="9"/>
      <c r="S45" s="17"/>
      <c r="T45" s="17"/>
      <c r="U45" s="86"/>
      <c r="V45" s="9"/>
      <c r="W45" s="12"/>
      <c r="X45" s="13"/>
      <c r="Y45" s="86"/>
      <c r="Z45" s="9"/>
      <c r="AA45" s="17"/>
      <c r="AB45" s="17"/>
      <c r="AC45" s="86"/>
      <c r="AD45" s="9"/>
      <c r="AE45" s="17"/>
      <c r="AF45" s="17"/>
      <c r="AG45" s="86"/>
      <c r="AH45" s="296">
        <f>A32</f>
        <v>21</v>
      </c>
      <c r="AI45" s="301" t="str">
        <f>B32</f>
        <v>AMXVG2VBLE</v>
      </c>
      <c r="AJ45" s="301" t="str">
        <f>C32</f>
        <v>Villamosságtan II. gyakorlat</v>
      </c>
      <c r="AK45" s="332"/>
      <c r="AL45" s="301"/>
      <c r="AM45" s="320"/>
      <c r="AN45" s="270" t="s">
        <v>166</v>
      </c>
      <c r="AO45" s="257" t="s">
        <v>123</v>
      </c>
    </row>
    <row r="46" spans="1:41" s="18" customFormat="1" ht="18.75" customHeight="1">
      <c r="A46" s="194">
        <f t="shared" si="8"/>
        <v>35</v>
      </c>
      <c r="B46" s="64" t="s">
        <v>208</v>
      </c>
      <c r="C46" s="25" t="s">
        <v>103</v>
      </c>
      <c r="D46" s="154">
        <f t="shared" si="6"/>
        <v>28</v>
      </c>
      <c r="E46" s="155">
        <f t="shared" si="7"/>
        <v>4</v>
      </c>
      <c r="F46" s="9"/>
      <c r="G46" s="17"/>
      <c r="H46" s="17"/>
      <c r="I46" s="86"/>
      <c r="J46" s="9"/>
      <c r="K46" s="17"/>
      <c r="L46" s="17"/>
      <c r="M46" s="86"/>
      <c r="N46" s="9"/>
      <c r="O46" s="17"/>
      <c r="P46" s="17"/>
      <c r="Q46" s="86"/>
      <c r="R46" s="9">
        <v>16</v>
      </c>
      <c r="S46" s="17">
        <v>12</v>
      </c>
      <c r="T46" s="17" t="s">
        <v>12</v>
      </c>
      <c r="U46" s="86">
        <v>4</v>
      </c>
      <c r="V46" s="9"/>
      <c r="W46" s="12"/>
      <c r="X46" s="13"/>
      <c r="Y46" s="86"/>
      <c r="Z46" s="9"/>
      <c r="AA46" s="17"/>
      <c r="AB46" s="17"/>
      <c r="AC46" s="86"/>
      <c r="AD46" s="9"/>
      <c r="AE46" s="17"/>
      <c r="AF46" s="17"/>
      <c r="AG46" s="86"/>
      <c r="AH46" s="298">
        <f>A16</f>
        <v>7</v>
      </c>
      <c r="AI46" s="310" t="str">
        <f>B16</f>
        <v>AMXVR0VBLE</v>
      </c>
      <c r="AJ46" s="310" t="str">
        <f>C16</f>
        <v>Villamosipari anyagismeret </v>
      </c>
      <c r="AK46" s="332"/>
      <c r="AL46" s="301"/>
      <c r="AM46" s="320"/>
      <c r="AN46" s="255" t="s">
        <v>167</v>
      </c>
      <c r="AO46" s="257" t="s">
        <v>124</v>
      </c>
    </row>
    <row r="47" spans="1:41" s="18" customFormat="1" ht="18.75" customHeight="1" thickBot="1">
      <c r="A47" s="193">
        <f t="shared" si="8"/>
        <v>36</v>
      </c>
      <c r="B47" s="224" t="s">
        <v>209</v>
      </c>
      <c r="C47" s="225" t="s">
        <v>39</v>
      </c>
      <c r="D47" s="196">
        <f t="shared" si="6"/>
        <v>12</v>
      </c>
      <c r="E47" s="226">
        <f t="shared" si="7"/>
        <v>3</v>
      </c>
      <c r="F47" s="227"/>
      <c r="G47" s="228"/>
      <c r="H47" s="228"/>
      <c r="I47" s="229"/>
      <c r="J47" s="227"/>
      <c r="K47" s="228"/>
      <c r="L47" s="228"/>
      <c r="M47" s="229"/>
      <c r="N47" s="227"/>
      <c r="O47" s="228"/>
      <c r="P47" s="228"/>
      <c r="Q47" s="229"/>
      <c r="R47" s="227"/>
      <c r="S47" s="228"/>
      <c r="T47" s="228"/>
      <c r="U47" s="229"/>
      <c r="V47" s="227">
        <v>12</v>
      </c>
      <c r="W47" s="230">
        <v>0</v>
      </c>
      <c r="X47" s="231" t="s">
        <v>12</v>
      </c>
      <c r="Y47" s="229">
        <v>3</v>
      </c>
      <c r="Z47" s="227"/>
      <c r="AA47" s="228"/>
      <c r="AB47" s="228"/>
      <c r="AC47" s="229"/>
      <c r="AD47" s="227"/>
      <c r="AE47" s="228"/>
      <c r="AF47" s="228"/>
      <c r="AG47" s="229"/>
      <c r="AH47" s="299">
        <f>A14</f>
        <v>5</v>
      </c>
      <c r="AI47" s="302" t="str">
        <f>B14</f>
        <v>AMXFI1VBLE</v>
      </c>
      <c r="AJ47" s="302" t="str">
        <f>C14</f>
        <v>Fizika I.</v>
      </c>
      <c r="AK47" s="335"/>
      <c r="AL47" s="326"/>
      <c r="AM47" s="323"/>
      <c r="AN47" s="272" t="s">
        <v>168</v>
      </c>
      <c r="AO47" s="273" t="s">
        <v>125</v>
      </c>
    </row>
    <row r="48" spans="1:41" s="18" customFormat="1" ht="15" customHeight="1">
      <c r="A48" s="122"/>
      <c r="B48" s="97" t="s">
        <v>239</v>
      </c>
      <c r="C48" s="453" t="s">
        <v>72</v>
      </c>
      <c r="D48" s="454"/>
      <c r="E48" s="454"/>
      <c r="F48" s="454"/>
      <c r="G48" s="454"/>
      <c r="H48" s="454"/>
      <c r="I48" s="454"/>
      <c r="J48" s="454"/>
      <c r="K48" s="454"/>
      <c r="L48" s="454"/>
      <c r="AH48" s="72"/>
      <c r="AI48" s="48"/>
      <c r="AJ48" s="48"/>
      <c r="AK48" s="72"/>
      <c r="AL48" s="72"/>
      <c r="AM48" s="48"/>
      <c r="AN48" s="8"/>
      <c r="AO48" s="54"/>
    </row>
    <row r="49" spans="2:48" ht="20.25" customHeight="1">
      <c r="B49" s="205"/>
      <c r="C49" s="8" t="s">
        <v>75</v>
      </c>
      <c r="AH49" s="6"/>
      <c r="AK49" s="6"/>
      <c r="AL49" s="6"/>
      <c r="AM49" s="6"/>
      <c r="AN49" s="8"/>
      <c r="AP49" s="18"/>
      <c r="AR49" s="30"/>
      <c r="AS49" s="55"/>
      <c r="AT49" s="18"/>
      <c r="AU49" s="18"/>
      <c r="AV49" s="18"/>
    </row>
    <row r="50" spans="1:45" s="31" customFormat="1" ht="15.75">
      <c r="A50" s="69"/>
      <c r="B50" s="2"/>
      <c r="C50" s="53"/>
      <c r="D50" s="18"/>
      <c r="E50" s="18"/>
      <c r="F50" s="18"/>
      <c r="G50" s="18"/>
      <c r="H50" s="18"/>
      <c r="I50" s="18"/>
      <c r="J50" s="6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68"/>
      <c r="Z50" s="18"/>
      <c r="AA50" s="18"/>
      <c r="AB50" s="18"/>
      <c r="AC50" s="18"/>
      <c r="AD50" s="68"/>
      <c r="AE50" s="18"/>
      <c r="AF50" s="18"/>
      <c r="AG50" s="18"/>
      <c r="AH50" s="30"/>
      <c r="AI50" s="18"/>
      <c r="AJ50" s="18"/>
      <c r="AK50" s="30"/>
      <c r="AL50" s="30"/>
      <c r="AM50" s="68"/>
      <c r="AN50" s="8"/>
      <c r="AO50" s="54"/>
      <c r="AP50" s="55"/>
      <c r="AQ50" s="18"/>
      <c r="AR50" s="18"/>
      <c r="AS50" s="18"/>
    </row>
    <row r="51" spans="1:45" s="31" customFormat="1" ht="15.75">
      <c r="A51" s="69"/>
      <c r="B51" s="2"/>
      <c r="C51" s="53" t="s">
        <v>33</v>
      </c>
      <c r="D51" s="476"/>
      <c r="E51" s="477"/>
      <c r="F51" s="478"/>
      <c r="G51" s="478"/>
      <c r="H51" s="18"/>
      <c r="I51" s="18"/>
      <c r="J51" s="6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68"/>
      <c r="Z51" s="18"/>
      <c r="AA51" s="18"/>
      <c r="AB51" s="18"/>
      <c r="AC51" s="18"/>
      <c r="AD51" s="68"/>
      <c r="AE51" s="18"/>
      <c r="AF51" s="18"/>
      <c r="AG51" s="18"/>
      <c r="AH51" s="30"/>
      <c r="AI51" s="18"/>
      <c r="AJ51" s="18"/>
      <c r="AK51" s="30"/>
      <c r="AL51" s="30"/>
      <c r="AM51" s="68"/>
      <c r="AN51" s="8"/>
      <c r="AO51" s="54"/>
      <c r="AP51" s="55"/>
      <c r="AQ51" s="18"/>
      <c r="AR51" s="18"/>
      <c r="AS51" s="18"/>
    </row>
    <row r="52" spans="1:45" s="31" customFormat="1" ht="16.5" thickBot="1">
      <c r="A52" s="434" t="s">
        <v>40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35"/>
      <c r="AB52" s="435"/>
      <c r="AC52" s="435"/>
      <c r="AD52" s="435"/>
      <c r="AE52" s="435"/>
      <c r="AF52" s="435"/>
      <c r="AG52" s="435"/>
      <c r="AH52" s="435"/>
      <c r="AI52" s="435"/>
      <c r="AJ52" s="435"/>
      <c r="AK52" s="435"/>
      <c r="AL52" s="435"/>
      <c r="AM52" s="435"/>
      <c r="AN52" s="8"/>
      <c r="AO52" s="54"/>
      <c r="AP52" s="55"/>
      <c r="AQ52" s="18"/>
      <c r="AR52" s="18"/>
      <c r="AS52" s="18"/>
    </row>
    <row r="53" spans="1:41" s="18" customFormat="1" ht="15.75">
      <c r="A53" s="74"/>
      <c r="B53" s="457" t="s">
        <v>17</v>
      </c>
      <c r="C53" s="123"/>
      <c r="D53" s="124" t="s">
        <v>34</v>
      </c>
      <c r="E53" s="124" t="s">
        <v>31</v>
      </c>
      <c r="F53" s="432" t="s">
        <v>0</v>
      </c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65"/>
      <c r="AH53" s="436" t="s">
        <v>18</v>
      </c>
      <c r="AI53" s="437"/>
      <c r="AJ53" s="437"/>
      <c r="AK53" s="437"/>
      <c r="AL53" s="437"/>
      <c r="AM53" s="438"/>
      <c r="AN53" s="8"/>
      <c r="AO53" s="54"/>
    </row>
    <row r="54" spans="1:41" s="18" customFormat="1" ht="16.5" thickBot="1">
      <c r="A54" s="75"/>
      <c r="B54" s="479"/>
      <c r="C54" s="125" t="s">
        <v>1</v>
      </c>
      <c r="D54" s="126" t="s">
        <v>2</v>
      </c>
      <c r="E54" s="126"/>
      <c r="F54" s="88"/>
      <c r="G54" s="121" t="s">
        <v>3</v>
      </c>
      <c r="H54" s="121"/>
      <c r="I54" s="96"/>
      <c r="J54" s="121"/>
      <c r="K54" s="121" t="s">
        <v>4</v>
      </c>
      <c r="L54" s="121"/>
      <c r="M54" s="96"/>
      <c r="N54" s="121"/>
      <c r="O54" s="87" t="s">
        <v>5</v>
      </c>
      <c r="P54" s="121"/>
      <c r="Q54" s="96"/>
      <c r="R54" s="121"/>
      <c r="S54" s="87" t="s">
        <v>6</v>
      </c>
      <c r="T54" s="121"/>
      <c r="U54" s="96"/>
      <c r="V54" s="121"/>
      <c r="W54" s="87" t="s">
        <v>7</v>
      </c>
      <c r="X54" s="121"/>
      <c r="Y54" s="96"/>
      <c r="Z54" s="88"/>
      <c r="AA54" s="121" t="s">
        <v>8</v>
      </c>
      <c r="AB54" s="121"/>
      <c r="AC54" s="95"/>
      <c r="AD54" s="88"/>
      <c r="AE54" s="121" t="s">
        <v>16</v>
      </c>
      <c r="AF54" s="121"/>
      <c r="AG54" s="96"/>
      <c r="AH54" s="439"/>
      <c r="AI54" s="440"/>
      <c r="AJ54" s="440"/>
      <c r="AK54" s="440"/>
      <c r="AL54" s="440"/>
      <c r="AM54" s="441"/>
      <c r="AN54" s="8"/>
      <c r="AO54" s="54"/>
    </row>
    <row r="55" spans="1:41" s="18" customFormat="1" ht="15.75">
      <c r="A55" s="82"/>
      <c r="B55" s="134"/>
      <c r="C55" s="128"/>
      <c r="D55" s="129"/>
      <c r="F55" s="124" t="s">
        <v>35</v>
      </c>
      <c r="G55" s="130" t="s">
        <v>9</v>
      </c>
      <c r="H55" s="130" t="s">
        <v>10</v>
      </c>
      <c r="I55" s="131" t="s">
        <v>11</v>
      </c>
      <c r="J55" s="124" t="s">
        <v>35</v>
      </c>
      <c r="K55" s="130" t="s">
        <v>9</v>
      </c>
      <c r="L55" s="130" t="s">
        <v>10</v>
      </c>
      <c r="M55" s="131" t="s">
        <v>11</v>
      </c>
      <c r="N55" s="124" t="s">
        <v>35</v>
      </c>
      <c r="O55" s="130" t="s">
        <v>9</v>
      </c>
      <c r="P55" s="130" t="s">
        <v>10</v>
      </c>
      <c r="Q55" s="131" t="s">
        <v>11</v>
      </c>
      <c r="R55" s="124" t="s">
        <v>35</v>
      </c>
      <c r="S55" s="130" t="s">
        <v>9</v>
      </c>
      <c r="T55" s="130" t="s">
        <v>10</v>
      </c>
      <c r="U55" s="131" t="s">
        <v>11</v>
      </c>
      <c r="V55" s="135" t="s">
        <v>35</v>
      </c>
      <c r="W55" s="136" t="s">
        <v>9</v>
      </c>
      <c r="X55" s="136" t="s">
        <v>10</v>
      </c>
      <c r="Y55" s="137" t="s">
        <v>11</v>
      </c>
      <c r="Z55" s="124" t="s">
        <v>35</v>
      </c>
      <c r="AA55" s="130" t="s">
        <v>9</v>
      </c>
      <c r="AB55" s="130" t="s">
        <v>10</v>
      </c>
      <c r="AC55" s="131" t="s">
        <v>11</v>
      </c>
      <c r="AD55" s="124" t="s">
        <v>35</v>
      </c>
      <c r="AE55" s="130" t="s">
        <v>9</v>
      </c>
      <c r="AF55" s="130" t="s">
        <v>10</v>
      </c>
      <c r="AG55" s="131" t="s">
        <v>11</v>
      </c>
      <c r="AH55" s="98"/>
      <c r="AI55" s="138" t="s">
        <v>17</v>
      </c>
      <c r="AJ55" s="289" t="s">
        <v>237</v>
      </c>
      <c r="AK55" s="139"/>
      <c r="AL55" s="389" t="s">
        <v>17</v>
      </c>
      <c r="AM55" s="336" t="s">
        <v>237</v>
      </c>
      <c r="AN55" s="8"/>
      <c r="AO55" s="54"/>
    </row>
    <row r="56" spans="1:45" ht="15.75" customHeight="1">
      <c r="A56" s="67"/>
      <c r="B56" s="451" t="s">
        <v>241</v>
      </c>
      <c r="C56" s="452"/>
      <c r="D56" s="21">
        <f>SUM(D57:D64)</f>
        <v>132</v>
      </c>
      <c r="E56" s="176">
        <f>SUM(E57:E64)</f>
        <v>39</v>
      </c>
      <c r="F56" s="21">
        <f>SUM(F57:F64)</f>
        <v>0</v>
      </c>
      <c r="G56" s="24">
        <f>SUM(G57:G64)</f>
        <v>0</v>
      </c>
      <c r="H56" s="24"/>
      <c r="I56" s="93">
        <f>SUM(I57:I64)</f>
        <v>0</v>
      </c>
      <c r="J56" s="21">
        <f>SUM(J57:J64)</f>
        <v>0</v>
      </c>
      <c r="K56" s="24">
        <f>SUM(K57:K64)</f>
        <v>0</v>
      </c>
      <c r="L56" s="24"/>
      <c r="M56" s="93">
        <f>SUM(M57:M64)</f>
        <v>0</v>
      </c>
      <c r="N56" s="21">
        <f>SUM(N57:N64)</f>
        <v>0</v>
      </c>
      <c r="O56" s="24">
        <f>SUM(O57:O64)</f>
        <v>0</v>
      </c>
      <c r="P56" s="24"/>
      <c r="Q56" s="93">
        <f>SUM(Q57:Q64)</f>
        <v>0</v>
      </c>
      <c r="R56" s="21">
        <f>SUM(R57:R64)</f>
        <v>24</v>
      </c>
      <c r="S56" s="24">
        <f>SUM(S57:S64)</f>
        <v>24</v>
      </c>
      <c r="T56" s="24"/>
      <c r="U56" s="93">
        <f>SUM(U57:U64)</f>
        <v>14</v>
      </c>
      <c r="V56" s="21">
        <f>SUM(V57:V64)</f>
        <v>20</v>
      </c>
      <c r="W56" s="24">
        <f>SUM(W57:W64)</f>
        <v>24</v>
      </c>
      <c r="X56" s="24"/>
      <c r="Y56" s="93">
        <f>SUM(Y57:Y64)</f>
        <v>13</v>
      </c>
      <c r="Z56" s="21">
        <f>SUM(Z57:Z64)</f>
        <v>20</v>
      </c>
      <c r="AA56" s="24">
        <f>SUM(AA57:AA64)</f>
        <v>20</v>
      </c>
      <c r="AB56" s="24"/>
      <c r="AC56" s="93">
        <f>SUM(AC57:AC64)</f>
        <v>12</v>
      </c>
      <c r="AD56" s="21">
        <f>SUM(AD57:AD64)</f>
        <v>0</v>
      </c>
      <c r="AE56" s="24">
        <f>SUM(AE57:AE64)</f>
        <v>0</v>
      </c>
      <c r="AF56" s="24"/>
      <c r="AG56" s="93">
        <f>SUM(AG57:AG64)</f>
        <v>0</v>
      </c>
      <c r="AH56" s="107"/>
      <c r="AI56" s="3"/>
      <c r="AJ56" s="290"/>
      <c r="AK56" s="84"/>
      <c r="AL56" s="107"/>
      <c r="AM56" s="286"/>
      <c r="AN56" s="428" t="s">
        <v>126</v>
      </c>
      <c r="AO56" s="429"/>
      <c r="AP56" s="6"/>
      <c r="AQ56" s="6"/>
      <c r="AR56" s="6"/>
      <c r="AS56" s="6"/>
    </row>
    <row r="57" spans="1:45" ht="19.5" customHeight="1">
      <c r="A57" s="194">
        <f>A47+1</f>
        <v>37</v>
      </c>
      <c r="B57" s="241" t="s">
        <v>210</v>
      </c>
      <c r="C57" s="207" t="s">
        <v>81</v>
      </c>
      <c r="D57" s="154">
        <f>SUM(F57,G57,J57,K57,N57,O57,R57,S57,V57,W57,Z57,AA57,AD57,AE57)</f>
        <v>12</v>
      </c>
      <c r="E57" s="232">
        <f>SUM(I57,M57,Q57,U57,Y57,AC57,AG57)</f>
        <v>3</v>
      </c>
      <c r="F57" s="119"/>
      <c r="G57" s="20"/>
      <c r="H57" s="20"/>
      <c r="I57" s="49"/>
      <c r="J57" s="119"/>
      <c r="K57" s="120"/>
      <c r="L57" s="120"/>
      <c r="M57" s="104"/>
      <c r="N57" s="119"/>
      <c r="O57" s="120"/>
      <c r="P57" s="120"/>
      <c r="Q57" s="104"/>
      <c r="R57" s="119"/>
      <c r="S57" s="120"/>
      <c r="T57" s="120"/>
      <c r="U57" s="90"/>
      <c r="V57" s="79">
        <v>12</v>
      </c>
      <c r="W57" s="150">
        <v>0</v>
      </c>
      <c r="X57" s="150" t="s">
        <v>12</v>
      </c>
      <c r="Y57" s="90">
        <v>3</v>
      </c>
      <c r="Z57" s="79"/>
      <c r="AA57" s="150"/>
      <c r="AB57" s="150"/>
      <c r="AC57" s="90"/>
      <c r="AD57" s="79"/>
      <c r="AE57" s="150"/>
      <c r="AF57" s="150"/>
      <c r="AG57" s="90"/>
      <c r="AH57" s="337">
        <f>A40</f>
        <v>29</v>
      </c>
      <c r="AI57" s="348" t="str">
        <f>B40</f>
        <v>AMXDL2VBLE</v>
      </c>
      <c r="AJ57" s="348" t="str">
        <f>C40</f>
        <v>Digitális technika II. laboratórium </v>
      </c>
      <c r="AK57" s="353"/>
      <c r="AL57" s="377"/>
      <c r="AM57" s="363"/>
      <c r="AN57" s="113" t="s">
        <v>169</v>
      </c>
      <c r="AO57" s="89" t="s">
        <v>81</v>
      </c>
      <c r="AP57" s="6"/>
      <c r="AQ57" s="6"/>
      <c r="AR57" s="6"/>
      <c r="AS57" s="6"/>
    </row>
    <row r="58" spans="1:45" ht="19.5" customHeight="1">
      <c r="A58" s="194">
        <f>A57+1</f>
        <v>38</v>
      </c>
      <c r="B58" s="173" t="s">
        <v>211</v>
      </c>
      <c r="C58" s="89" t="s">
        <v>82</v>
      </c>
      <c r="D58" s="154">
        <f aca="true" t="shared" si="10" ref="D58:D64">SUM(F58,G58,J58,K58,N58,O58,R58,S58,V58,W58,Z58,AA58,AD58,AE58)</f>
        <v>16</v>
      </c>
      <c r="E58" s="155">
        <f aca="true" t="shared" si="11" ref="E58:E64">SUM(I58,M58,Q58,U58,Y58,AC58,AG58)</f>
        <v>5</v>
      </c>
      <c r="F58" s="11"/>
      <c r="G58" s="15"/>
      <c r="H58" s="15"/>
      <c r="I58" s="16"/>
      <c r="J58" s="119"/>
      <c r="K58" s="120"/>
      <c r="L58" s="120"/>
      <c r="M58" s="104"/>
      <c r="N58" s="119"/>
      <c r="O58" s="120"/>
      <c r="P58" s="120"/>
      <c r="Q58" s="104"/>
      <c r="R58" s="119"/>
      <c r="S58" s="120"/>
      <c r="T58" s="120"/>
      <c r="U58" s="90"/>
      <c r="V58" s="79"/>
      <c r="W58" s="150"/>
      <c r="X58" s="150"/>
      <c r="Y58" s="90"/>
      <c r="Z58" s="79">
        <v>8</v>
      </c>
      <c r="AA58" s="150">
        <v>8</v>
      </c>
      <c r="AB58" s="150" t="s">
        <v>51</v>
      </c>
      <c r="AC58" s="90">
        <v>5</v>
      </c>
      <c r="AD58" s="79"/>
      <c r="AE58" s="150"/>
      <c r="AF58" s="150"/>
      <c r="AG58" s="90"/>
      <c r="AH58" s="337">
        <f>A58</f>
        <v>38</v>
      </c>
      <c r="AI58" s="349" t="str">
        <f>B58</f>
        <v>AMXSA2VBLE</v>
      </c>
      <c r="AJ58" s="349" t="str">
        <f>C58</f>
        <v>Számítógép architektúrák II.</v>
      </c>
      <c r="AK58" s="354"/>
      <c r="AL58" s="324"/>
      <c r="AM58" s="321"/>
      <c r="AN58" s="4" t="s">
        <v>170</v>
      </c>
      <c r="AO58" s="89" t="s">
        <v>82</v>
      </c>
      <c r="AP58" s="6"/>
      <c r="AQ58" s="6"/>
      <c r="AR58" s="6"/>
      <c r="AS58" s="6"/>
    </row>
    <row r="59" spans="1:45" ht="19.5" customHeight="1">
      <c r="A59" s="194">
        <f aca="true" t="shared" si="12" ref="A59:A64">A58+1</f>
        <v>39</v>
      </c>
      <c r="B59" s="173" t="s">
        <v>212</v>
      </c>
      <c r="C59" s="89" t="s">
        <v>83</v>
      </c>
      <c r="D59" s="154">
        <f t="shared" si="10"/>
        <v>12</v>
      </c>
      <c r="E59" s="155">
        <f t="shared" si="11"/>
        <v>3</v>
      </c>
      <c r="F59" s="11"/>
      <c r="G59" s="15"/>
      <c r="H59" s="15"/>
      <c r="I59" s="16"/>
      <c r="J59" s="119"/>
      <c r="K59" s="120"/>
      <c r="L59" s="120"/>
      <c r="M59" s="104"/>
      <c r="N59" s="119"/>
      <c r="O59" s="120"/>
      <c r="P59" s="120"/>
      <c r="Q59" s="104"/>
      <c r="R59" s="119"/>
      <c r="S59" s="120"/>
      <c r="T59" s="120"/>
      <c r="U59" s="90"/>
      <c r="V59" s="79"/>
      <c r="W59" s="150"/>
      <c r="X59" s="150"/>
      <c r="Y59" s="90"/>
      <c r="Z59" s="79">
        <v>12</v>
      </c>
      <c r="AA59" s="150">
        <v>0</v>
      </c>
      <c r="AB59" s="150" t="s">
        <v>12</v>
      </c>
      <c r="AC59" s="90">
        <v>3</v>
      </c>
      <c r="AD59" s="79"/>
      <c r="AE59" s="150"/>
      <c r="AF59" s="150"/>
      <c r="AG59" s="90"/>
      <c r="AH59" s="337">
        <f>A40</f>
        <v>29</v>
      </c>
      <c r="AI59" s="310" t="str">
        <f>B40</f>
        <v>AMXDL2VBLE</v>
      </c>
      <c r="AJ59" s="310" t="str">
        <f>C40</f>
        <v>Digitális technika II. laboratórium </v>
      </c>
      <c r="AK59" s="354"/>
      <c r="AL59" s="324"/>
      <c r="AM59" s="321"/>
      <c r="AN59" s="4" t="s">
        <v>171</v>
      </c>
      <c r="AO59" s="89" t="s">
        <v>83</v>
      </c>
      <c r="AP59" s="6"/>
      <c r="AQ59" s="6"/>
      <c r="AR59" s="6"/>
      <c r="AS59" s="6"/>
    </row>
    <row r="60" spans="1:45" ht="19.5" customHeight="1">
      <c r="A60" s="194">
        <f t="shared" si="12"/>
        <v>40</v>
      </c>
      <c r="B60" s="173" t="s">
        <v>213</v>
      </c>
      <c r="C60" s="89" t="s">
        <v>84</v>
      </c>
      <c r="D60" s="154">
        <f t="shared" si="10"/>
        <v>20</v>
      </c>
      <c r="E60" s="155">
        <f t="shared" si="11"/>
        <v>6</v>
      </c>
      <c r="F60" s="11"/>
      <c r="G60" s="15"/>
      <c r="H60" s="15"/>
      <c r="I60" s="16"/>
      <c r="J60" s="119"/>
      <c r="K60" s="120"/>
      <c r="L60" s="120"/>
      <c r="M60" s="104"/>
      <c r="N60" s="119"/>
      <c r="O60" s="120"/>
      <c r="P60" s="120"/>
      <c r="Q60" s="104"/>
      <c r="R60" s="119"/>
      <c r="S60" s="120"/>
      <c r="T60" s="120"/>
      <c r="U60" s="90"/>
      <c r="V60" s="79">
        <v>8</v>
      </c>
      <c r="W60" s="150">
        <v>12</v>
      </c>
      <c r="X60" s="150" t="s">
        <v>12</v>
      </c>
      <c r="Y60" s="90">
        <v>6</v>
      </c>
      <c r="Z60" s="79"/>
      <c r="AA60" s="150"/>
      <c r="AB60" s="150"/>
      <c r="AC60" s="90"/>
      <c r="AD60" s="79"/>
      <c r="AE60" s="150"/>
      <c r="AF60" s="150"/>
      <c r="AG60" s="90"/>
      <c r="AH60" s="337">
        <f>A12</f>
        <v>3</v>
      </c>
      <c r="AI60" s="310" t="str">
        <f>B12</f>
        <v>AMXIA1VBLE</v>
      </c>
      <c r="AJ60" s="310" t="str">
        <f>C12</f>
        <v>Informatika  I.</v>
      </c>
      <c r="AK60" s="354"/>
      <c r="AL60" s="324"/>
      <c r="AM60" s="321"/>
      <c r="AN60" s="4" t="s">
        <v>172</v>
      </c>
      <c r="AO60" s="89" t="s">
        <v>84</v>
      </c>
      <c r="AP60" s="6"/>
      <c r="AQ60" s="6"/>
      <c r="AR60" s="6"/>
      <c r="AS60" s="6"/>
    </row>
    <row r="61" spans="1:45" ht="19.5" customHeight="1">
      <c r="A61" s="194">
        <f t="shared" si="12"/>
        <v>41</v>
      </c>
      <c r="B61" s="173" t="s">
        <v>214</v>
      </c>
      <c r="C61" s="89" t="s">
        <v>85</v>
      </c>
      <c r="D61" s="154">
        <f t="shared" si="10"/>
        <v>24</v>
      </c>
      <c r="E61" s="155">
        <f t="shared" si="11"/>
        <v>7</v>
      </c>
      <c r="F61" s="11"/>
      <c r="G61" s="15"/>
      <c r="H61" s="15"/>
      <c r="I61" s="16"/>
      <c r="J61" s="119"/>
      <c r="K61" s="120"/>
      <c r="L61" s="120"/>
      <c r="M61" s="104"/>
      <c r="N61" s="119"/>
      <c r="O61" s="120"/>
      <c r="P61" s="120"/>
      <c r="Q61" s="104"/>
      <c r="R61" s="119">
        <v>12</v>
      </c>
      <c r="S61" s="120">
        <v>12</v>
      </c>
      <c r="T61" s="120" t="s">
        <v>51</v>
      </c>
      <c r="U61" s="90">
        <v>7</v>
      </c>
      <c r="V61" s="79"/>
      <c r="W61" s="150"/>
      <c r="X61" s="150"/>
      <c r="Y61" s="90"/>
      <c r="Z61" s="79"/>
      <c r="AA61" s="150"/>
      <c r="AB61" s="150"/>
      <c r="AC61" s="90"/>
      <c r="AD61" s="79"/>
      <c r="AE61" s="150"/>
      <c r="AF61" s="150"/>
      <c r="AG61" s="90"/>
      <c r="AH61" s="337">
        <f>A12</f>
        <v>3</v>
      </c>
      <c r="AI61" s="310" t="str">
        <f>B12</f>
        <v>AMXIA1VBLE</v>
      </c>
      <c r="AJ61" s="310" t="str">
        <f>C12</f>
        <v>Informatika  I.</v>
      </c>
      <c r="AK61" s="354"/>
      <c r="AL61" s="324"/>
      <c r="AM61" s="321"/>
      <c r="AN61" s="4" t="s">
        <v>173</v>
      </c>
      <c r="AO61" s="89" t="s">
        <v>127</v>
      </c>
      <c r="AP61" s="6"/>
      <c r="AQ61" s="6"/>
      <c r="AR61" s="6"/>
      <c r="AS61" s="6"/>
    </row>
    <row r="62" spans="1:45" ht="19.5" customHeight="1">
      <c r="A62" s="194">
        <f t="shared" si="12"/>
        <v>42</v>
      </c>
      <c r="B62" s="173" t="s">
        <v>215</v>
      </c>
      <c r="C62" s="89" t="s">
        <v>86</v>
      </c>
      <c r="D62" s="154">
        <f t="shared" si="10"/>
        <v>24</v>
      </c>
      <c r="E62" s="155">
        <f t="shared" si="11"/>
        <v>7</v>
      </c>
      <c r="F62" s="11"/>
      <c r="G62" s="15"/>
      <c r="H62" s="15"/>
      <c r="I62" s="16"/>
      <c r="J62" s="119"/>
      <c r="K62" s="120"/>
      <c r="L62" s="120"/>
      <c r="M62" s="104"/>
      <c r="N62" s="119"/>
      <c r="O62" s="120"/>
      <c r="P62" s="120"/>
      <c r="Q62" s="104"/>
      <c r="R62" s="119">
        <v>12</v>
      </c>
      <c r="S62" s="120">
        <v>12</v>
      </c>
      <c r="T62" s="120" t="s">
        <v>51</v>
      </c>
      <c r="U62" s="90">
        <v>7</v>
      </c>
      <c r="V62" s="79"/>
      <c r="W62" s="150"/>
      <c r="X62" s="150"/>
      <c r="Y62" s="90"/>
      <c r="Z62" s="79"/>
      <c r="AA62" s="150"/>
      <c r="AB62" s="150"/>
      <c r="AC62" s="90"/>
      <c r="AD62" s="79"/>
      <c r="AE62" s="150"/>
      <c r="AF62" s="150"/>
      <c r="AG62" s="90"/>
      <c r="AH62" s="337">
        <f>A12</f>
        <v>3</v>
      </c>
      <c r="AI62" s="310" t="str">
        <f>B12</f>
        <v>AMXIA1VBLE</v>
      </c>
      <c r="AJ62" s="310" t="str">
        <f>C12</f>
        <v>Informatika  I.</v>
      </c>
      <c r="AK62" s="354"/>
      <c r="AL62" s="324"/>
      <c r="AM62" s="321"/>
      <c r="AN62" s="4" t="s">
        <v>174</v>
      </c>
      <c r="AO62" s="89" t="s">
        <v>86</v>
      </c>
      <c r="AP62" s="6"/>
      <c r="AQ62" s="6"/>
      <c r="AR62" s="6"/>
      <c r="AS62" s="6"/>
    </row>
    <row r="63" spans="1:45" ht="19.5" customHeight="1">
      <c r="A63" s="194">
        <f t="shared" si="12"/>
        <v>43</v>
      </c>
      <c r="B63" s="173" t="s">
        <v>216</v>
      </c>
      <c r="C63" s="89" t="s">
        <v>77</v>
      </c>
      <c r="D63" s="154">
        <f t="shared" si="10"/>
        <v>12</v>
      </c>
      <c r="E63" s="155">
        <f t="shared" si="11"/>
        <v>4</v>
      </c>
      <c r="F63" s="11"/>
      <c r="G63" s="15"/>
      <c r="H63" s="15"/>
      <c r="I63" s="16"/>
      <c r="J63" s="119"/>
      <c r="K63" s="120"/>
      <c r="L63" s="120"/>
      <c r="M63" s="104"/>
      <c r="N63" s="119"/>
      <c r="O63" s="120"/>
      <c r="P63" s="120"/>
      <c r="Q63" s="104"/>
      <c r="R63" s="119"/>
      <c r="S63" s="120"/>
      <c r="T63" s="120"/>
      <c r="U63" s="90"/>
      <c r="V63" s="79">
        <v>0</v>
      </c>
      <c r="W63" s="150">
        <v>12</v>
      </c>
      <c r="X63" s="150" t="s">
        <v>51</v>
      </c>
      <c r="Y63" s="90">
        <v>4</v>
      </c>
      <c r="Z63" s="79"/>
      <c r="AA63" s="150"/>
      <c r="AB63" s="150"/>
      <c r="AC63" s="90"/>
      <c r="AD63" s="79"/>
      <c r="AE63" s="150"/>
      <c r="AF63" s="150"/>
      <c r="AG63" s="90"/>
      <c r="AH63" s="337"/>
      <c r="AI63" s="310"/>
      <c r="AJ63" s="310"/>
      <c r="AK63" s="354"/>
      <c r="AL63" s="324"/>
      <c r="AM63" s="321"/>
      <c r="AN63" s="274" t="s">
        <v>175</v>
      </c>
      <c r="AO63" s="191" t="s">
        <v>128</v>
      </c>
      <c r="AP63" s="6"/>
      <c r="AQ63" s="6"/>
      <c r="AR63" s="6"/>
      <c r="AS63" s="6"/>
    </row>
    <row r="64" spans="1:45" ht="19.5" customHeight="1">
      <c r="A64" s="245">
        <f t="shared" si="12"/>
        <v>44</v>
      </c>
      <c r="B64" s="246" t="s">
        <v>217</v>
      </c>
      <c r="C64" s="247" t="s">
        <v>78</v>
      </c>
      <c r="D64" s="248">
        <f t="shared" si="10"/>
        <v>12</v>
      </c>
      <c r="E64" s="249">
        <f t="shared" si="11"/>
        <v>4</v>
      </c>
      <c r="F64" s="11"/>
      <c r="G64" s="15"/>
      <c r="H64" s="15"/>
      <c r="I64" s="16"/>
      <c r="J64" s="119"/>
      <c r="K64" s="120"/>
      <c r="L64" s="120"/>
      <c r="M64" s="104"/>
      <c r="N64" s="119"/>
      <c r="O64" s="120"/>
      <c r="P64" s="120"/>
      <c r="Q64" s="104"/>
      <c r="R64" s="119"/>
      <c r="S64" s="120"/>
      <c r="T64" s="120"/>
      <c r="U64" s="90"/>
      <c r="V64" s="79"/>
      <c r="W64" s="150"/>
      <c r="X64" s="150"/>
      <c r="Y64" s="90"/>
      <c r="Z64" s="79">
        <v>0</v>
      </c>
      <c r="AA64" s="150">
        <v>12</v>
      </c>
      <c r="AB64" s="150" t="s">
        <v>51</v>
      </c>
      <c r="AC64" s="90">
        <v>4</v>
      </c>
      <c r="AD64" s="79"/>
      <c r="AE64" s="150"/>
      <c r="AF64" s="150"/>
      <c r="AG64" s="90"/>
      <c r="AH64" s="337">
        <f>A63</f>
        <v>43</v>
      </c>
      <c r="AI64" s="349" t="str">
        <f>B63</f>
        <v>AMPPM1VBLE</v>
      </c>
      <c r="AJ64" s="349" t="str">
        <f>C63</f>
        <v>Projektmunka I.</v>
      </c>
      <c r="AK64" s="354"/>
      <c r="AL64" s="324"/>
      <c r="AM64" s="321"/>
      <c r="AN64" s="275" t="s">
        <v>176</v>
      </c>
      <c r="AO64" s="276" t="s">
        <v>129</v>
      </c>
      <c r="AP64" s="6"/>
      <c r="AQ64" s="6"/>
      <c r="AR64" s="6"/>
      <c r="AS64" s="6"/>
    </row>
    <row r="65" spans="1:45" ht="31.5" customHeight="1">
      <c r="A65" s="243"/>
      <c r="B65" s="469" t="s">
        <v>70</v>
      </c>
      <c r="C65" s="470"/>
      <c r="D65" s="244"/>
      <c r="E65" s="176"/>
      <c r="F65" s="32"/>
      <c r="G65" s="33"/>
      <c r="H65" s="33"/>
      <c r="I65" s="102"/>
      <c r="J65" s="32"/>
      <c r="K65" s="33"/>
      <c r="L65" s="33"/>
      <c r="M65" s="102"/>
      <c r="N65" s="32"/>
      <c r="O65" s="33"/>
      <c r="P65" s="33"/>
      <c r="Q65" s="102"/>
      <c r="R65" s="32"/>
      <c r="S65" s="33"/>
      <c r="T65" s="33"/>
      <c r="U65" s="102"/>
      <c r="V65" s="32">
        <f>SUM(V67:V71)</f>
        <v>24</v>
      </c>
      <c r="W65" s="33">
        <f>SUM(W67:W71)</f>
        <v>8</v>
      </c>
      <c r="X65" s="33"/>
      <c r="Y65" s="102">
        <f>SUM(Y67:Y71)</f>
        <v>8</v>
      </c>
      <c r="Z65" s="32">
        <f>SUM(Z67:Z71)</f>
        <v>12</v>
      </c>
      <c r="AA65" s="33">
        <f>SUM(AA67:AA71)</f>
        <v>8</v>
      </c>
      <c r="AB65" s="33"/>
      <c r="AC65" s="102">
        <f>SUM(AC67:AC71)</f>
        <v>4</v>
      </c>
      <c r="AD65" s="32">
        <f>SUM(AD67:AD71)</f>
        <v>20</v>
      </c>
      <c r="AE65" s="33">
        <f>SUM(AE67:AE71)</f>
        <v>16</v>
      </c>
      <c r="AF65" s="33"/>
      <c r="AG65" s="102">
        <f>SUM(AG67:AG71)</f>
        <v>8</v>
      </c>
      <c r="AH65" s="175"/>
      <c r="AI65" s="308"/>
      <c r="AJ65" s="308"/>
      <c r="AK65" s="355"/>
      <c r="AL65" s="364"/>
      <c r="AM65" s="318"/>
      <c r="AN65" s="430" t="s">
        <v>130</v>
      </c>
      <c r="AO65" s="431"/>
      <c r="AP65" s="6"/>
      <c r="AQ65" s="6"/>
      <c r="AR65" s="6"/>
      <c r="AS65" s="6"/>
    </row>
    <row r="66" spans="1:45" ht="15.75" customHeight="1">
      <c r="A66" s="67"/>
      <c r="B66" s="442" t="s">
        <v>87</v>
      </c>
      <c r="C66" s="443"/>
      <c r="D66" s="40">
        <f>SUM(D67:D71)</f>
        <v>88</v>
      </c>
      <c r="E66" s="242">
        <f>SUM(E67:E71)</f>
        <v>20</v>
      </c>
      <c r="F66" s="61"/>
      <c r="G66" s="62"/>
      <c r="H66" s="62"/>
      <c r="I66" s="101"/>
      <c r="J66" s="61"/>
      <c r="K66" s="62"/>
      <c r="L66" s="62"/>
      <c r="M66" s="101"/>
      <c r="N66" s="61"/>
      <c r="O66" s="62"/>
      <c r="P66" s="62"/>
      <c r="Q66" s="101"/>
      <c r="R66" s="61"/>
      <c r="S66" s="62"/>
      <c r="T66" s="62"/>
      <c r="U66" s="101"/>
      <c r="V66" s="61"/>
      <c r="W66" s="62"/>
      <c r="X66" s="62"/>
      <c r="Y66" s="101"/>
      <c r="Z66" s="61"/>
      <c r="AA66" s="62"/>
      <c r="AB66" s="62"/>
      <c r="AC66" s="101"/>
      <c r="AD66" s="61"/>
      <c r="AE66" s="62"/>
      <c r="AF66" s="62"/>
      <c r="AG66" s="101"/>
      <c r="AH66" s="195"/>
      <c r="AI66" s="350"/>
      <c r="AJ66" s="350"/>
      <c r="AK66" s="356"/>
      <c r="AL66" s="365"/>
      <c r="AM66" s="378"/>
      <c r="AN66" s="419" t="s">
        <v>131</v>
      </c>
      <c r="AO66" s="420"/>
      <c r="AP66" s="6"/>
      <c r="AQ66" s="6"/>
      <c r="AR66" s="6"/>
      <c r="AS66" s="6"/>
    </row>
    <row r="67" spans="1:45" ht="19.5" customHeight="1">
      <c r="A67" s="194">
        <f>A64+1</f>
        <v>45</v>
      </c>
      <c r="B67" s="177" t="s">
        <v>218</v>
      </c>
      <c r="C67" s="190" t="s">
        <v>93</v>
      </c>
      <c r="D67" s="154">
        <f>SUM(F67,G67,J67,K67,N67,O67,R67,S67,V67,W67,Z67,AA67,AD67,AE67)</f>
        <v>16</v>
      </c>
      <c r="E67" s="232">
        <f>SUM(I67,M67,Q67,U67,Y67,AC67,AG67)</f>
        <v>4</v>
      </c>
      <c r="F67" s="28"/>
      <c r="G67" s="34"/>
      <c r="H67" s="34"/>
      <c r="I67" s="103"/>
      <c r="J67" s="28"/>
      <c r="K67" s="35"/>
      <c r="L67" s="34"/>
      <c r="M67" s="103"/>
      <c r="N67" s="28"/>
      <c r="O67" s="35"/>
      <c r="P67" s="34"/>
      <c r="Q67" s="103"/>
      <c r="R67" s="28"/>
      <c r="S67" s="35"/>
      <c r="T67" s="34"/>
      <c r="U67" s="103"/>
      <c r="V67" s="28">
        <v>16</v>
      </c>
      <c r="W67" s="35">
        <v>0</v>
      </c>
      <c r="X67" s="34" t="s">
        <v>12</v>
      </c>
      <c r="Y67" s="103">
        <v>4</v>
      </c>
      <c r="Z67" s="28"/>
      <c r="AA67" s="35"/>
      <c r="AB67" s="34"/>
      <c r="AC67" s="103"/>
      <c r="AD67" s="28"/>
      <c r="AE67" s="34"/>
      <c r="AF67" s="34"/>
      <c r="AG67" s="103"/>
      <c r="AH67" s="337">
        <f aca="true" t="shared" si="13" ref="AH67:AJ68">A39</f>
        <v>28</v>
      </c>
      <c r="AI67" s="351" t="str">
        <f t="shared" si="13"/>
        <v>AMXDT2VBLE</v>
      </c>
      <c r="AJ67" s="351" t="str">
        <f t="shared" si="13"/>
        <v>Digitális technika II.</v>
      </c>
      <c r="AK67" s="357"/>
      <c r="AL67" s="366"/>
      <c r="AM67" s="379"/>
      <c r="AN67" s="277" t="s">
        <v>177</v>
      </c>
      <c r="AO67" s="190" t="s">
        <v>93</v>
      </c>
      <c r="AP67" s="6"/>
      <c r="AQ67" s="6"/>
      <c r="AR67" s="6"/>
      <c r="AS67" s="6"/>
    </row>
    <row r="68" spans="1:45" ht="19.5" customHeight="1">
      <c r="A68" s="194">
        <f>A67+1</f>
        <v>46</v>
      </c>
      <c r="B68" s="177" t="s">
        <v>219</v>
      </c>
      <c r="C68" s="191" t="s">
        <v>94</v>
      </c>
      <c r="D68" s="154">
        <f>SUM(F68,G68,J68,K68,N68,O68,R68,S68,V68,W68,Z68,AA68,AD68,AE68)</f>
        <v>20</v>
      </c>
      <c r="E68" s="155">
        <f>SUM(I68,M68,Q68,U68,Y68,AC68,AG68)</f>
        <v>4</v>
      </c>
      <c r="F68" s="119"/>
      <c r="G68" s="20"/>
      <c r="H68" s="20"/>
      <c r="I68" s="99"/>
      <c r="J68" s="119"/>
      <c r="K68" s="120"/>
      <c r="L68" s="20"/>
      <c r="M68" s="99"/>
      <c r="N68" s="119"/>
      <c r="O68" s="120"/>
      <c r="P68" s="20"/>
      <c r="Q68" s="99"/>
      <c r="R68" s="119"/>
      <c r="S68" s="120"/>
      <c r="T68" s="20"/>
      <c r="U68" s="99"/>
      <c r="V68" s="119"/>
      <c r="W68" s="120"/>
      <c r="X68" s="20"/>
      <c r="Y68" s="99"/>
      <c r="Z68" s="119">
        <v>12</v>
      </c>
      <c r="AA68" s="120">
        <v>8</v>
      </c>
      <c r="AB68" s="20" t="s">
        <v>51</v>
      </c>
      <c r="AC68" s="99">
        <v>4</v>
      </c>
      <c r="AD68" s="119"/>
      <c r="AE68" s="20"/>
      <c r="AF68" s="20"/>
      <c r="AG68" s="99"/>
      <c r="AH68" s="337">
        <f t="shared" si="13"/>
        <v>29</v>
      </c>
      <c r="AI68" s="310" t="str">
        <f t="shared" si="13"/>
        <v>AMXDL2VBLE</v>
      </c>
      <c r="AJ68" s="310" t="str">
        <f t="shared" si="13"/>
        <v>Digitális technika II. laboratórium </v>
      </c>
      <c r="AK68" s="358"/>
      <c r="AL68" s="367"/>
      <c r="AM68" s="380"/>
      <c r="AN68" s="278" t="s">
        <v>178</v>
      </c>
      <c r="AO68" s="191" t="s">
        <v>132</v>
      </c>
      <c r="AP68" s="6"/>
      <c r="AQ68" s="6"/>
      <c r="AR68" s="6"/>
      <c r="AS68" s="6"/>
    </row>
    <row r="69" spans="1:45" ht="19.5" customHeight="1">
      <c r="A69" s="194">
        <f>A68+1</f>
        <v>47</v>
      </c>
      <c r="B69" s="178" t="s">
        <v>234</v>
      </c>
      <c r="C69" s="191" t="s">
        <v>95</v>
      </c>
      <c r="D69" s="154">
        <f>SUM(F69,G69,J69,K69,N69,O69,R69,S69,V69,W69,Z69,AA69,AD69,AE69)</f>
        <v>16</v>
      </c>
      <c r="E69" s="155">
        <f>SUM(I69,M69,Q69,U69,Y69,AC69,AG69)</f>
        <v>4</v>
      </c>
      <c r="F69" s="119"/>
      <c r="G69" s="20"/>
      <c r="H69" s="20"/>
      <c r="I69" s="99"/>
      <c r="J69" s="119"/>
      <c r="K69" s="120"/>
      <c r="L69" s="20"/>
      <c r="M69" s="99"/>
      <c r="N69" s="119"/>
      <c r="O69" s="120"/>
      <c r="P69" s="20"/>
      <c r="Q69" s="99"/>
      <c r="R69" s="119"/>
      <c r="S69" s="120"/>
      <c r="T69" s="20"/>
      <c r="U69" s="99"/>
      <c r="V69" s="119"/>
      <c r="W69" s="120"/>
      <c r="X69" s="20"/>
      <c r="Y69" s="99"/>
      <c r="Z69" s="119"/>
      <c r="AA69" s="120"/>
      <c r="AB69" s="20"/>
      <c r="AC69" s="99"/>
      <c r="AD69" s="119">
        <v>8</v>
      </c>
      <c r="AE69" s="20">
        <v>8</v>
      </c>
      <c r="AF69" s="20" t="s">
        <v>51</v>
      </c>
      <c r="AG69" s="99">
        <v>4</v>
      </c>
      <c r="AH69" s="337">
        <f>A40</f>
        <v>29</v>
      </c>
      <c r="AI69" s="310" t="str">
        <f>B40</f>
        <v>AMXDL2VBLE</v>
      </c>
      <c r="AJ69" s="310" t="str">
        <f>C40</f>
        <v>Digitális technika II. laboratórium </v>
      </c>
      <c r="AK69" s="358"/>
      <c r="AL69" s="367"/>
      <c r="AM69" s="380"/>
      <c r="AN69" s="278" t="s">
        <v>179</v>
      </c>
      <c r="AO69" s="191" t="s">
        <v>95</v>
      </c>
      <c r="AP69" s="6"/>
      <c r="AQ69" s="6"/>
      <c r="AR69" s="6"/>
      <c r="AS69" s="6"/>
    </row>
    <row r="70" spans="1:45" ht="19.5" customHeight="1">
      <c r="A70" s="194">
        <f>A69+1</f>
        <v>48</v>
      </c>
      <c r="B70" s="192" t="s">
        <v>220</v>
      </c>
      <c r="C70" s="236" t="s">
        <v>96</v>
      </c>
      <c r="D70" s="154">
        <f>SUM(F70,G70,J70,K70,N70,O70,R70,S70,V70,W70,Z70,AA70,AD70,AE70)</f>
        <v>20</v>
      </c>
      <c r="E70" s="155">
        <f>SUM(I70,M70,Q70,U70,Y70,AC70,AG70)</f>
        <v>4</v>
      </c>
      <c r="F70" s="119"/>
      <c r="G70" s="20"/>
      <c r="H70" s="20"/>
      <c r="I70" s="99"/>
      <c r="J70" s="119"/>
      <c r="K70" s="120"/>
      <c r="L70" s="20"/>
      <c r="M70" s="99"/>
      <c r="N70" s="119"/>
      <c r="O70" s="120"/>
      <c r="P70" s="20"/>
      <c r="Q70" s="99"/>
      <c r="R70" s="119"/>
      <c r="S70" s="120"/>
      <c r="T70" s="20"/>
      <c r="U70" s="99"/>
      <c r="V70" s="119"/>
      <c r="W70" s="120"/>
      <c r="X70" s="20"/>
      <c r="Y70" s="99"/>
      <c r="Z70" s="119"/>
      <c r="AA70" s="120"/>
      <c r="AB70" s="20"/>
      <c r="AC70" s="99"/>
      <c r="AD70" s="119">
        <v>12</v>
      </c>
      <c r="AE70" s="20">
        <v>8</v>
      </c>
      <c r="AF70" s="20" t="s">
        <v>12</v>
      </c>
      <c r="AG70" s="99">
        <v>4</v>
      </c>
      <c r="AH70" s="337">
        <f>A40</f>
        <v>29</v>
      </c>
      <c r="AI70" s="310" t="str">
        <f>B40</f>
        <v>AMXDL2VBLE</v>
      </c>
      <c r="AJ70" s="310" t="str">
        <f>C40</f>
        <v>Digitális technika II. laboratórium </v>
      </c>
      <c r="AK70" s="359"/>
      <c r="AL70" s="368"/>
      <c r="AM70" s="381"/>
      <c r="AN70" s="279" t="s">
        <v>180</v>
      </c>
      <c r="AO70" s="189" t="s">
        <v>133</v>
      </c>
      <c r="AP70" s="6"/>
      <c r="AQ70" s="6"/>
      <c r="AR70" s="6"/>
      <c r="AS70" s="6"/>
    </row>
    <row r="71" spans="1:45" ht="19.5" customHeight="1">
      <c r="A71" s="245">
        <f>A70+1</f>
        <v>49</v>
      </c>
      <c r="B71" s="250" t="s">
        <v>221</v>
      </c>
      <c r="C71" s="251" t="s">
        <v>97</v>
      </c>
      <c r="D71" s="154">
        <f>SUM(F71,G71,J71,K71,N71,O71,R71,S71,V71,W71,Z71,AA71,AD71,AE71)</f>
        <v>16</v>
      </c>
      <c r="E71" s="155">
        <f>SUM(I71,M71,Q71,U71,Y71,AC71,AG71)</f>
        <v>4</v>
      </c>
      <c r="F71" s="11"/>
      <c r="G71" s="15"/>
      <c r="H71" s="15"/>
      <c r="I71" s="100"/>
      <c r="J71" s="11"/>
      <c r="K71" s="14"/>
      <c r="L71" s="15"/>
      <c r="M71" s="100"/>
      <c r="N71" s="11"/>
      <c r="O71" s="14"/>
      <c r="P71" s="15"/>
      <c r="Q71" s="100"/>
      <c r="R71" s="11"/>
      <c r="S71" s="14"/>
      <c r="T71" s="15"/>
      <c r="U71" s="100"/>
      <c r="V71" s="11">
        <v>8</v>
      </c>
      <c r="W71" s="14">
        <v>8</v>
      </c>
      <c r="X71" s="15" t="s">
        <v>51</v>
      </c>
      <c r="Y71" s="100">
        <v>4</v>
      </c>
      <c r="Z71" s="11"/>
      <c r="AA71" s="14"/>
      <c r="AB71" s="15"/>
      <c r="AC71" s="100"/>
      <c r="AD71" s="11"/>
      <c r="AE71" s="15"/>
      <c r="AF71" s="15"/>
      <c r="AG71" s="100"/>
      <c r="AH71" s="337">
        <f>A39</f>
        <v>28</v>
      </c>
      <c r="AI71" s="310" t="str">
        <f>B39</f>
        <v>AMXDT2VBLE</v>
      </c>
      <c r="AJ71" s="310" t="str">
        <f>C39</f>
        <v>Digitális technika II.</v>
      </c>
      <c r="AK71" s="359"/>
      <c r="AL71" s="368"/>
      <c r="AM71" s="381"/>
      <c r="AN71" s="275"/>
      <c r="AO71" s="285"/>
      <c r="AP71" s="6"/>
      <c r="AQ71" s="6"/>
      <c r="AR71" s="6"/>
      <c r="AS71" s="6"/>
    </row>
    <row r="72" spans="1:45" ht="19.5" customHeight="1">
      <c r="A72" s="71"/>
      <c r="B72" s="444" t="s">
        <v>240</v>
      </c>
      <c r="C72" s="443"/>
      <c r="D72" s="40">
        <f>SUM(D73:D77)</f>
        <v>88</v>
      </c>
      <c r="E72" s="40">
        <f>SUM(E73:E77)</f>
        <v>20</v>
      </c>
      <c r="F72" s="40"/>
      <c r="G72" s="42"/>
      <c r="H72" s="42"/>
      <c r="I72" s="105"/>
      <c r="J72" s="40"/>
      <c r="K72" s="41"/>
      <c r="L72" s="42"/>
      <c r="M72" s="105"/>
      <c r="N72" s="40"/>
      <c r="O72" s="41"/>
      <c r="P72" s="42"/>
      <c r="Q72" s="105"/>
      <c r="R72" s="40"/>
      <c r="S72" s="41"/>
      <c r="T72" s="42"/>
      <c r="U72" s="105"/>
      <c r="V72" s="40"/>
      <c r="W72" s="41"/>
      <c r="X72" s="42"/>
      <c r="Y72" s="105"/>
      <c r="Z72" s="40"/>
      <c r="AA72" s="41"/>
      <c r="AB72" s="42"/>
      <c r="AC72" s="105"/>
      <c r="AD72" s="38"/>
      <c r="AE72" s="42"/>
      <c r="AF72" s="44"/>
      <c r="AG72" s="105"/>
      <c r="AH72" s="338"/>
      <c r="AI72" s="352"/>
      <c r="AJ72" s="352"/>
      <c r="AK72" s="94"/>
      <c r="AL72" s="369"/>
      <c r="AM72" s="382"/>
      <c r="AN72" s="18"/>
      <c r="AO72" s="18"/>
      <c r="AP72" s="6"/>
      <c r="AQ72" s="6"/>
      <c r="AR72" s="6"/>
      <c r="AS72" s="6"/>
    </row>
    <row r="73" spans="1:45" ht="19.5" customHeight="1">
      <c r="A73" s="194">
        <f>A71+1</f>
        <v>50</v>
      </c>
      <c r="B73" s="252" t="s">
        <v>222</v>
      </c>
      <c r="C73" s="179" t="s">
        <v>88</v>
      </c>
      <c r="D73" s="154">
        <f>SUM(F73:G73,J73:K73,N73:O73,R73:S73,V73:W73,Z73:AA73,AD73:AE73)</f>
        <v>16</v>
      </c>
      <c r="E73" s="155">
        <f>SUM(I73,M73,Q73,U73,Y73,AC73,AG73)</f>
        <v>4</v>
      </c>
      <c r="F73" s="119"/>
      <c r="G73" s="20"/>
      <c r="H73" s="20"/>
      <c r="I73" s="99"/>
      <c r="J73" s="119"/>
      <c r="K73" s="120"/>
      <c r="L73" s="20"/>
      <c r="M73" s="99"/>
      <c r="N73" s="119"/>
      <c r="O73" s="120"/>
      <c r="P73" s="20"/>
      <c r="Q73" s="99"/>
      <c r="R73" s="119"/>
      <c r="S73" s="120"/>
      <c r="T73" s="20"/>
      <c r="U73" s="99"/>
      <c r="V73" s="28">
        <v>16</v>
      </c>
      <c r="W73" s="35">
        <v>0</v>
      </c>
      <c r="X73" s="34" t="s">
        <v>12</v>
      </c>
      <c r="Y73" s="103">
        <v>4</v>
      </c>
      <c r="Z73" s="28"/>
      <c r="AA73" s="35"/>
      <c r="AB73" s="34"/>
      <c r="AC73" s="103"/>
      <c r="AD73" s="28"/>
      <c r="AE73" s="34"/>
      <c r="AF73" s="34"/>
      <c r="AG73" s="103"/>
      <c r="AH73" s="339">
        <f>A41</f>
        <v>30</v>
      </c>
      <c r="AI73" s="310" t="str">
        <f>B41</f>
        <v>AMXEL1VBLE</v>
      </c>
      <c r="AJ73" s="310" t="str">
        <f>C41</f>
        <v>Elektronika I.</v>
      </c>
      <c r="AK73" s="360"/>
      <c r="AL73" s="370"/>
      <c r="AM73" s="383"/>
      <c r="AN73" s="18"/>
      <c r="AO73" s="18"/>
      <c r="AP73" s="6"/>
      <c r="AQ73" s="6"/>
      <c r="AR73" s="6"/>
      <c r="AS73" s="6"/>
    </row>
    <row r="74" spans="1:45" ht="19.5" customHeight="1">
      <c r="A74" s="194">
        <f>A73+1</f>
        <v>51</v>
      </c>
      <c r="B74" s="174" t="s">
        <v>223</v>
      </c>
      <c r="C74" s="179" t="s">
        <v>89</v>
      </c>
      <c r="D74" s="154">
        <f>SUM(F74:G74,J74:K74,N74:O74,R74:S74,V74:W74,Z74:AA74,AD74:AE74)</f>
        <v>20</v>
      </c>
      <c r="E74" s="155">
        <f>SUM(I74,M74,Q74,U74,Y74,AC74,AG74)</f>
        <v>4</v>
      </c>
      <c r="F74" s="119"/>
      <c r="G74" s="20"/>
      <c r="H74" s="20"/>
      <c r="I74" s="99"/>
      <c r="J74" s="119"/>
      <c r="K74" s="120"/>
      <c r="L74" s="20"/>
      <c r="M74" s="99"/>
      <c r="N74" s="119"/>
      <c r="O74" s="120"/>
      <c r="P74" s="20"/>
      <c r="Q74" s="99"/>
      <c r="R74" s="119"/>
      <c r="S74" s="120"/>
      <c r="T74" s="20"/>
      <c r="U74" s="99"/>
      <c r="V74" s="119"/>
      <c r="W74" s="120"/>
      <c r="X74" s="20"/>
      <c r="Y74" s="99"/>
      <c r="Z74" s="119">
        <v>12</v>
      </c>
      <c r="AA74" s="120">
        <v>8</v>
      </c>
      <c r="AB74" s="20" t="s">
        <v>51</v>
      </c>
      <c r="AC74" s="99">
        <v>4</v>
      </c>
      <c r="AD74" s="119"/>
      <c r="AE74" s="20"/>
      <c r="AF74" s="20"/>
      <c r="AG74" s="99"/>
      <c r="AH74" s="340">
        <f>A38</f>
        <v>27</v>
      </c>
      <c r="AI74" s="310" t="str">
        <f>B38</f>
        <v>AMXDT1VBLE</v>
      </c>
      <c r="AJ74" s="310" t="str">
        <f>C38</f>
        <v>Digitális technika I.</v>
      </c>
      <c r="AK74" s="361"/>
      <c r="AL74" s="371"/>
      <c r="AM74" s="384"/>
      <c r="AN74" s="18"/>
      <c r="AO74" s="18"/>
      <c r="AP74" s="6"/>
      <c r="AQ74" s="6"/>
      <c r="AR74" s="6"/>
      <c r="AS74" s="6"/>
    </row>
    <row r="75" spans="1:45" ht="19.5" customHeight="1">
      <c r="A75" s="194">
        <f>A74+1</f>
        <v>52</v>
      </c>
      <c r="B75" s="174" t="s">
        <v>224</v>
      </c>
      <c r="C75" s="180" t="s">
        <v>90</v>
      </c>
      <c r="D75" s="154">
        <f>SUM(F75:G75,J75:K75,N75:O75,R75:S75,V75:W75,Z75:AA75,AD75:AE75)</f>
        <v>16</v>
      </c>
      <c r="E75" s="155">
        <f>SUM(I75,M75,Q75,U75,Y75,AC75,AG75)</f>
        <v>4</v>
      </c>
      <c r="F75" s="11"/>
      <c r="G75" s="15"/>
      <c r="H75" s="15"/>
      <c r="I75" s="100"/>
      <c r="J75" s="11"/>
      <c r="K75" s="14"/>
      <c r="L75" s="15"/>
      <c r="M75" s="100"/>
      <c r="N75" s="11"/>
      <c r="O75" s="14"/>
      <c r="P75" s="15"/>
      <c r="Q75" s="100"/>
      <c r="R75" s="11"/>
      <c r="S75" s="14"/>
      <c r="T75" s="15"/>
      <c r="U75" s="100"/>
      <c r="V75" s="119"/>
      <c r="W75" s="120"/>
      <c r="X75" s="20"/>
      <c r="Y75" s="99"/>
      <c r="Z75" s="119"/>
      <c r="AA75" s="120"/>
      <c r="AB75" s="20"/>
      <c r="AC75" s="99"/>
      <c r="AD75" s="119">
        <v>8</v>
      </c>
      <c r="AE75" s="20">
        <v>8</v>
      </c>
      <c r="AF75" s="20" t="s">
        <v>51</v>
      </c>
      <c r="AG75" s="99">
        <v>4</v>
      </c>
      <c r="AH75" s="340">
        <f>A42</f>
        <v>31</v>
      </c>
      <c r="AI75" s="310" t="str">
        <f>B42</f>
        <v>AMXEL2VBLE</v>
      </c>
      <c r="AJ75" s="310" t="str">
        <f>C42</f>
        <v>Elektronika II.</v>
      </c>
      <c r="AK75" s="361"/>
      <c r="AL75" s="371"/>
      <c r="AM75" s="384"/>
      <c r="AN75" s="18"/>
      <c r="AO75" s="18"/>
      <c r="AP75" s="6"/>
      <c r="AQ75" s="6"/>
      <c r="AR75" s="6"/>
      <c r="AS75" s="6"/>
    </row>
    <row r="76" spans="1:45" ht="19.5" customHeight="1">
      <c r="A76" s="194">
        <f>A75+1</f>
        <v>53</v>
      </c>
      <c r="B76" s="174" t="s">
        <v>225</v>
      </c>
      <c r="C76" s="189" t="s">
        <v>91</v>
      </c>
      <c r="D76" s="154">
        <f>SUM(F76:G76,J76:K76,N76:O76,R76:S76,V76:W76,Z76:AA76,AD76:AE76)</f>
        <v>20</v>
      </c>
      <c r="E76" s="155">
        <f>SUM(I76,M76,Q76,U76,Y76,AC76,AG76)</f>
        <v>4</v>
      </c>
      <c r="F76" s="11"/>
      <c r="G76" s="15"/>
      <c r="H76" s="15"/>
      <c r="I76" s="100"/>
      <c r="J76" s="11"/>
      <c r="K76" s="14"/>
      <c r="L76" s="15"/>
      <c r="M76" s="100"/>
      <c r="N76" s="11"/>
      <c r="O76" s="14"/>
      <c r="P76" s="15"/>
      <c r="Q76" s="100"/>
      <c r="R76" s="11"/>
      <c r="S76" s="14"/>
      <c r="T76" s="15"/>
      <c r="U76" s="100"/>
      <c r="V76" s="119"/>
      <c r="W76" s="120"/>
      <c r="X76" s="20"/>
      <c r="Y76" s="99"/>
      <c r="Z76" s="119"/>
      <c r="AA76" s="120"/>
      <c r="AB76" s="20"/>
      <c r="AC76" s="99"/>
      <c r="AD76" s="119">
        <v>12</v>
      </c>
      <c r="AE76" s="20">
        <v>8</v>
      </c>
      <c r="AF76" s="20" t="s">
        <v>12</v>
      </c>
      <c r="AG76" s="99">
        <v>4</v>
      </c>
      <c r="AH76" s="340">
        <f>A42</f>
        <v>31</v>
      </c>
      <c r="AI76" s="310" t="str">
        <f>B42</f>
        <v>AMXEL2VBLE</v>
      </c>
      <c r="AJ76" s="310" t="str">
        <f>C42</f>
        <v>Elektronika II.</v>
      </c>
      <c r="AK76" s="361"/>
      <c r="AL76" s="371"/>
      <c r="AM76" s="384"/>
      <c r="AN76" s="18"/>
      <c r="AO76" s="18"/>
      <c r="AP76" s="6"/>
      <c r="AQ76" s="6"/>
      <c r="AR76" s="6"/>
      <c r="AS76" s="6"/>
    </row>
    <row r="77" spans="1:45" ht="19.5" customHeight="1">
      <c r="A77" s="245">
        <f>A76+1</f>
        <v>54</v>
      </c>
      <c r="B77" s="250" t="s">
        <v>226</v>
      </c>
      <c r="C77" s="253" t="s">
        <v>92</v>
      </c>
      <c r="D77" s="154">
        <f>SUM(F77:G77,J77:K77,N77:O77,R77:S77,V77:W77,Z77:AA77,AD77:AE77)</f>
        <v>16</v>
      </c>
      <c r="E77" s="155">
        <f>SUM(I77,M77,Q77,U77,Y77,AC77,AG77)</f>
        <v>4</v>
      </c>
      <c r="F77" s="11"/>
      <c r="G77" s="15"/>
      <c r="H77" s="15"/>
      <c r="I77" s="100"/>
      <c r="J77" s="11"/>
      <c r="K77" s="14"/>
      <c r="L77" s="15"/>
      <c r="M77" s="100"/>
      <c r="N77" s="11"/>
      <c r="O77" s="14"/>
      <c r="P77" s="15"/>
      <c r="Q77" s="100"/>
      <c r="R77" s="11"/>
      <c r="S77" s="14"/>
      <c r="T77" s="15"/>
      <c r="U77" s="100"/>
      <c r="V77" s="11">
        <v>8</v>
      </c>
      <c r="W77" s="14">
        <v>8</v>
      </c>
      <c r="X77" s="15" t="s">
        <v>51</v>
      </c>
      <c r="Y77" s="100">
        <v>4</v>
      </c>
      <c r="Z77" s="11"/>
      <c r="AA77" s="14"/>
      <c r="AB77" s="15"/>
      <c r="AC77" s="100"/>
      <c r="AD77" s="11"/>
      <c r="AE77" s="15"/>
      <c r="AF77" s="15"/>
      <c r="AG77" s="100"/>
      <c r="AH77" s="339">
        <f>A41</f>
        <v>30</v>
      </c>
      <c r="AI77" s="310" t="str">
        <f>B41</f>
        <v>AMXEL1VBLE</v>
      </c>
      <c r="AJ77" s="310" t="str">
        <f>C41</f>
        <v>Elektronika I.</v>
      </c>
      <c r="AK77" s="291"/>
      <c r="AL77" s="372"/>
      <c r="AM77" s="385"/>
      <c r="AN77" s="18"/>
      <c r="AO77" s="18"/>
      <c r="AP77" s="6"/>
      <c r="AQ77" s="6"/>
      <c r="AR77" s="6"/>
      <c r="AS77" s="6"/>
    </row>
    <row r="78" spans="1:45" ht="15.75" customHeight="1">
      <c r="A78" s="243"/>
      <c r="B78" s="447" t="s">
        <v>45</v>
      </c>
      <c r="C78" s="448"/>
      <c r="D78" s="24">
        <f>SUM(D79:D81)</f>
        <v>36</v>
      </c>
      <c r="E78" s="24">
        <f>SUM(E79:E81)</f>
        <v>10</v>
      </c>
      <c r="F78" s="21">
        <f>SUM(F79:F81)</f>
        <v>0</v>
      </c>
      <c r="G78" s="24">
        <f>SUM(G79:G81)</f>
        <v>0</v>
      </c>
      <c r="H78" s="24"/>
      <c r="I78" s="22">
        <f>SUM(I79:I81)</f>
        <v>0</v>
      </c>
      <c r="J78" s="21">
        <f>SUM(J79:J81)</f>
        <v>0</v>
      </c>
      <c r="K78" s="24">
        <f>SUM(K79:K81)</f>
        <v>0</v>
      </c>
      <c r="L78" s="24"/>
      <c r="M78" s="22">
        <f>SUM(M79:M81)</f>
        <v>0</v>
      </c>
      <c r="N78" s="21">
        <f>SUM(N79:N81)</f>
        <v>0</v>
      </c>
      <c r="O78" s="24">
        <f>SUM(O79:O81)</f>
        <v>0</v>
      </c>
      <c r="P78" s="24"/>
      <c r="Q78" s="22">
        <f>SUM(Q79:Q81)</f>
        <v>0</v>
      </c>
      <c r="R78" s="21">
        <f>SUM(R79:R81)</f>
        <v>0</v>
      </c>
      <c r="S78" s="24">
        <f>SUM(S79:S81)</f>
        <v>0</v>
      </c>
      <c r="T78" s="24"/>
      <c r="U78" s="22">
        <f>SUM(U79:U81)</f>
        <v>0</v>
      </c>
      <c r="V78" s="21">
        <f>SUM(V79:V81)</f>
        <v>12</v>
      </c>
      <c r="W78" s="24">
        <f>SUM(W79:W81)</f>
        <v>0</v>
      </c>
      <c r="X78" s="24"/>
      <c r="Y78" s="22">
        <f>SUM(Y79:Y81)</f>
        <v>3</v>
      </c>
      <c r="Z78" s="21">
        <f>SUM(Z79:Z81)</f>
        <v>12</v>
      </c>
      <c r="AA78" s="24">
        <f>SUM(AA79:AA81)</f>
        <v>0</v>
      </c>
      <c r="AB78" s="24"/>
      <c r="AC78" s="22">
        <f>SUM(AC79:AC81)</f>
        <v>3</v>
      </c>
      <c r="AD78" s="21">
        <f>SUM(AD79:AD81)</f>
        <v>12</v>
      </c>
      <c r="AE78" s="24">
        <f>SUM(AE79:AE81)</f>
        <v>0</v>
      </c>
      <c r="AF78" s="24"/>
      <c r="AG78" s="22">
        <f>SUM(AG79:AG81)</f>
        <v>4</v>
      </c>
      <c r="AH78" s="73"/>
      <c r="AI78" s="344"/>
      <c r="AJ78" s="344"/>
      <c r="AK78" s="292"/>
      <c r="AL78" s="373"/>
      <c r="AM78" s="386"/>
      <c r="AN78" s="18"/>
      <c r="AO78" s="18"/>
      <c r="AP78" s="6"/>
      <c r="AQ78" s="6"/>
      <c r="AR78" s="6"/>
      <c r="AS78" s="6"/>
    </row>
    <row r="79" spans="1:45" ht="17.25" customHeight="1">
      <c r="A79" s="194">
        <f>A77+1</f>
        <v>55</v>
      </c>
      <c r="B79" s="113"/>
      <c r="C79" s="118" t="s">
        <v>47</v>
      </c>
      <c r="D79" s="154">
        <f>SUM(F79:G79,J79:K79,N79:O79,R79:S79,V79:W79,Z79:AA79,AD79:AE79)</f>
        <v>12</v>
      </c>
      <c r="E79" s="155">
        <f>SUM(I79,M79,Q79,U79,Y79,AC79,AG79)</f>
        <v>3</v>
      </c>
      <c r="F79" s="10"/>
      <c r="G79" s="15"/>
      <c r="H79" s="15"/>
      <c r="I79" s="16"/>
      <c r="J79" s="28"/>
      <c r="K79" s="35"/>
      <c r="L79" s="34"/>
      <c r="M79" s="39"/>
      <c r="N79" s="28"/>
      <c r="O79" s="35"/>
      <c r="P79" s="34"/>
      <c r="Q79" s="39"/>
      <c r="R79" s="50"/>
      <c r="S79" s="51"/>
      <c r="T79" s="51"/>
      <c r="U79" s="52"/>
      <c r="V79" s="184">
        <v>12</v>
      </c>
      <c r="W79" s="185">
        <v>0</v>
      </c>
      <c r="X79" s="185" t="s">
        <v>51</v>
      </c>
      <c r="Y79" s="186">
        <v>3</v>
      </c>
      <c r="Z79" s="28"/>
      <c r="AA79" s="14"/>
      <c r="AB79" s="15"/>
      <c r="AC79" s="16"/>
      <c r="AD79" s="10"/>
      <c r="AE79" s="15"/>
      <c r="AF79" s="15"/>
      <c r="AG79" s="16"/>
      <c r="AH79" s="341"/>
      <c r="AI79" s="345"/>
      <c r="AJ79" s="345"/>
      <c r="AK79" s="293"/>
      <c r="AL79" s="374"/>
      <c r="AM79" s="387"/>
      <c r="AN79" s="31"/>
      <c r="AP79" s="6"/>
      <c r="AQ79" s="6"/>
      <c r="AR79" s="6"/>
      <c r="AS79" s="6"/>
    </row>
    <row r="80" spans="1:45" ht="16.5" customHeight="1">
      <c r="A80" s="194">
        <f>A79+1</f>
        <v>56</v>
      </c>
      <c r="B80" s="4"/>
      <c r="C80" s="115" t="s">
        <v>48</v>
      </c>
      <c r="D80" s="154">
        <f>SUM(F80:G80,J80:K80,N80:O80,R80:S80,V80:W80,Z80:AA80,AD80:AE80)</f>
        <v>12</v>
      </c>
      <c r="E80" s="155">
        <f>SUM(I80,M80,Q80,U80,Y80,AC80,AG80)</f>
        <v>3</v>
      </c>
      <c r="F80" s="10"/>
      <c r="G80" s="15"/>
      <c r="H80" s="15"/>
      <c r="I80" s="16"/>
      <c r="J80" s="11"/>
      <c r="K80" s="14"/>
      <c r="L80" s="15"/>
      <c r="M80" s="16"/>
      <c r="N80" s="11"/>
      <c r="O80" s="14"/>
      <c r="P80" s="15"/>
      <c r="Q80" s="16"/>
      <c r="R80" s="19"/>
      <c r="S80" s="20"/>
      <c r="T80" s="20"/>
      <c r="U80" s="49"/>
      <c r="V80" s="19"/>
      <c r="W80" s="20"/>
      <c r="X80" s="20"/>
      <c r="Y80" s="49"/>
      <c r="Z80" s="11">
        <v>12</v>
      </c>
      <c r="AA80" s="14">
        <v>0</v>
      </c>
      <c r="AB80" s="15" t="s">
        <v>51</v>
      </c>
      <c r="AC80" s="16">
        <v>3</v>
      </c>
      <c r="AD80" s="11"/>
      <c r="AE80" s="15"/>
      <c r="AF80" s="15"/>
      <c r="AG80" s="16"/>
      <c r="AH80" s="342"/>
      <c r="AI80" s="346"/>
      <c r="AJ80" s="346"/>
      <c r="AK80" s="362"/>
      <c r="AL80" s="375"/>
      <c r="AM80" s="321"/>
      <c r="AN80" s="31"/>
      <c r="AP80" s="6"/>
      <c r="AQ80" s="6"/>
      <c r="AR80" s="6"/>
      <c r="AS80" s="6"/>
    </row>
    <row r="81" spans="1:45" ht="16.5" customHeight="1">
      <c r="A81" s="194">
        <f>A80+1</f>
        <v>57</v>
      </c>
      <c r="B81" s="4"/>
      <c r="C81" s="115" t="s">
        <v>49</v>
      </c>
      <c r="D81" s="154">
        <f>SUM(F81:G81,J81:K81,N81:O81,R81:S81,V81:W81,Z81:AA81,AD81:AE81)</f>
        <v>12</v>
      </c>
      <c r="E81" s="155">
        <f>SUM(I81,M81,Q81,U81,Y81,AC81,AG81)</f>
        <v>4</v>
      </c>
      <c r="F81" s="10"/>
      <c r="G81" s="15"/>
      <c r="H81" s="15"/>
      <c r="I81" s="16"/>
      <c r="J81" s="11"/>
      <c r="K81" s="14"/>
      <c r="L81" s="15"/>
      <c r="M81" s="16"/>
      <c r="N81" s="11"/>
      <c r="O81" s="14"/>
      <c r="P81" s="15"/>
      <c r="Q81" s="16"/>
      <c r="R81" s="19"/>
      <c r="S81" s="20"/>
      <c r="T81" s="20"/>
      <c r="U81" s="49"/>
      <c r="V81" s="19"/>
      <c r="W81" s="20"/>
      <c r="X81" s="20"/>
      <c r="Y81" s="49"/>
      <c r="Z81" s="11"/>
      <c r="AA81" s="14"/>
      <c r="AB81" s="15"/>
      <c r="AC81" s="16"/>
      <c r="AD81" s="11">
        <v>12</v>
      </c>
      <c r="AE81" s="15">
        <v>0</v>
      </c>
      <c r="AF81" s="15" t="s">
        <v>51</v>
      </c>
      <c r="AG81" s="16">
        <v>4</v>
      </c>
      <c r="AH81" s="342"/>
      <c r="AI81" s="346"/>
      <c r="AJ81" s="346"/>
      <c r="AK81" s="362"/>
      <c r="AL81" s="375"/>
      <c r="AM81" s="321"/>
      <c r="AN81" s="31"/>
      <c r="AP81" s="6"/>
      <c r="AQ81" s="6"/>
      <c r="AR81" s="6"/>
      <c r="AS81" s="6"/>
    </row>
    <row r="82" spans="1:45" ht="16.5" customHeight="1" thickBot="1">
      <c r="A82" s="193">
        <f>A81+1</f>
        <v>58</v>
      </c>
      <c r="B82" s="114" t="s">
        <v>227</v>
      </c>
      <c r="C82" s="237" t="s">
        <v>15</v>
      </c>
      <c r="D82" s="196">
        <f>SUM(F82:G82,J82:K82,N82:O82,R82:S82,V82:W82,Z82:AA82,AD82:AE82)</f>
        <v>12</v>
      </c>
      <c r="E82" s="226">
        <f>SUM(I82,M82,Q82,U82,Y82,AC82,AG82)</f>
        <v>15</v>
      </c>
      <c r="F82" s="116"/>
      <c r="G82" s="26"/>
      <c r="H82" s="26"/>
      <c r="I82" s="27"/>
      <c r="J82" s="29"/>
      <c r="K82" s="117"/>
      <c r="L82" s="26"/>
      <c r="M82" s="27"/>
      <c r="N82" s="29"/>
      <c r="O82" s="117"/>
      <c r="P82" s="26"/>
      <c r="Q82" s="27"/>
      <c r="R82" s="238"/>
      <c r="S82" s="239"/>
      <c r="T82" s="239"/>
      <c r="U82" s="240"/>
      <c r="V82" s="238"/>
      <c r="W82" s="239"/>
      <c r="X82" s="239"/>
      <c r="Y82" s="240"/>
      <c r="Z82" s="29"/>
      <c r="AA82" s="117"/>
      <c r="AB82" s="26"/>
      <c r="AC82" s="27"/>
      <c r="AD82" s="227">
        <v>12</v>
      </c>
      <c r="AE82" s="117"/>
      <c r="AF82" s="26" t="s">
        <v>55</v>
      </c>
      <c r="AG82" s="27">
        <v>15</v>
      </c>
      <c r="AH82" s="343">
        <f>A64</f>
        <v>44</v>
      </c>
      <c r="AI82" s="347" t="str">
        <f>B64</f>
        <v>AMPPM2VBLE</v>
      </c>
      <c r="AJ82" s="347" t="str">
        <f>C64</f>
        <v>Projektmunka II.</v>
      </c>
      <c r="AK82" s="312"/>
      <c r="AL82" s="376"/>
      <c r="AM82" s="388"/>
      <c r="AN82" s="31"/>
      <c r="AP82" s="6"/>
      <c r="AQ82" s="6"/>
      <c r="AR82" s="6"/>
      <c r="AS82" s="6"/>
    </row>
    <row r="83" spans="1:45" ht="18" customHeight="1" thickBot="1">
      <c r="A83" s="68"/>
      <c r="B83" s="91"/>
      <c r="C83" s="233" t="s">
        <v>14</v>
      </c>
      <c r="D83" s="234">
        <f>SUM(D82+D78+D66+D56+D28+D9+D20)</f>
        <v>844</v>
      </c>
      <c r="E83" s="234">
        <f>SUM(E82+E78+E72+E56+E28+E20+E9)</f>
        <v>210</v>
      </c>
      <c r="F83" s="176">
        <f>SUM(F9+F20+F28+F56+F78+F65+F82)</f>
        <v>110</v>
      </c>
      <c r="G83" s="234">
        <f>SUM(G9+G20+G28+G56+G78+G65+G82)</f>
        <v>12</v>
      </c>
      <c r="H83" s="234"/>
      <c r="I83" s="235">
        <f>SUM(I9+I20+I28+I56+I78+I65+I82)</f>
        <v>30</v>
      </c>
      <c r="J83" s="176">
        <f>SUM(J9+J20+J28+J56+J78+J65+J82)</f>
        <v>110</v>
      </c>
      <c r="K83" s="234">
        <f>SUM(K9+K20+K28+K56+K78+K65+K82)</f>
        <v>32</v>
      </c>
      <c r="L83" s="234"/>
      <c r="M83" s="235">
        <f>SUM(M9+M20+M28+M56+M78+M65+M82)</f>
        <v>29</v>
      </c>
      <c r="N83" s="176">
        <f>SUM(N9+N20+N28+N56+N78+N65+N82)</f>
        <v>86</v>
      </c>
      <c r="O83" s="234">
        <f>SUM(O9+O20+O28+O56+O78+O65+O82)</f>
        <v>72</v>
      </c>
      <c r="P83" s="234"/>
      <c r="Q83" s="235">
        <f>SUM(Q9+Q20+Q28+Q56+Q78+Q65+Q82)</f>
        <v>31</v>
      </c>
      <c r="R83" s="176">
        <f>SUM(R9+R20+R28+R56+R78+R65+R82)</f>
        <v>78</v>
      </c>
      <c r="S83" s="234">
        <f>SUM(S9+S20+S28+S56+S78+S65+S82)</f>
        <v>56</v>
      </c>
      <c r="T83" s="234"/>
      <c r="U83" s="235">
        <f>SUM(U9+U20+U28+U56+U78+U65+U82)</f>
        <v>31</v>
      </c>
      <c r="V83" s="176">
        <f>SUM(V9+V20+V28+V56+V78+V65+V82)</f>
        <v>92</v>
      </c>
      <c r="W83" s="234">
        <f>SUM(W9+W20+W28+W56+W78+W65+W82)</f>
        <v>32</v>
      </c>
      <c r="X83" s="234"/>
      <c r="Y83" s="235">
        <f>SUM(Y9+Y20+Y28+Y56+Y78+Y65+Y82)</f>
        <v>33</v>
      </c>
      <c r="Z83" s="176">
        <f>SUM(Z9+Z20+Z28+Z56+Z78+Z65+Z82)</f>
        <v>76</v>
      </c>
      <c r="AA83" s="234">
        <f>SUM(AA9+AA20+AA28+AA56+AA78+AA65+AA82)</f>
        <v>28</v>
      </c>
      <c r="AB83" s="234"/>
      <c r="AC83" s="235">
        <f>SUM(AC9+AC20+AC28+AC56+AC78+AC65+AC82)</f>
        <v>29</v>
      </c>
      <c r="AD83" s="176">
        <f>SUM(AD9+AD20+AD28+AD56+AD78+AD65+AD82)</f>
        <v>44</v>
      </c>
      <c r="AE83" s="234">
        <f>SUM(AE9+AE20+AE28+AE56+AE78+AE65+AE82)</f>
        <v>16</v>
      </c>
      <c r="AF83" s="234"/>
      <c r="AG83" s="235">
        <f>SUM(AG9+AG20+AG28+AG56+AG78+AG65+AG82)</f>
        <v>27</v>
      </c>
      <c r="AI83" s="56"/>
      <c r="AJ83" s="56"/>
      <c r="AK83" s="109"/>
      <c r="AL83" s="109"/>
      <c r="AM83" s="18"/>
      <c r="AN83" s="31"/>
      <c r="AP83" s="6"/>
      <c r="AQ83" s="6"/>
      <c r="AR83" s="6"/>
      <c r="AS83" s="6"/>
    </row>
    <row r="84" spans="1:45" ht="19.5" customHeight="1">
      <c r="A84" s="70"/>
      <c r="B84" s="91"/>
      <c r="C84" s="58" t="s">
        <v>41</v>
      </c>
      <c r="D84" s="45">
        <f>SUM(F84+J84+N84+R84+V84+Z84+AD84)</f>
        <v>844</v>
      </c>
      <c r="E84" s="46">
        <f>SUM(I83+M83+Q83+U83+Y83+AC83+AG83)</f>
        <v>210</v>
      </c>
      <c r="F84" s="181">
        <f>SUM(F83,G83)</f>
        <v>122</v>
      </c>
      <c r="G84" s="182"/>
      <c r="H84" s="182"/>
      <c r="I84" s="183"/>
      <c r="J84" s="181">
        <f>SUM(J83,K83)</f>
        <v>142</v>
      </c>
      <c r="K84" s="182"/>
      <c r="L84" s="182"/>
      <c r="M84" s="183"/>
      <c r="N84" s="181">
        <f>SUM(N83,O83)</f>
        <v>158</v>
      </c>
      <c r="O84" s="182"/>
      <c r="P84" s="182"/>
      <c r="Q84" s="183"/>
      <c r="R84" s="181">
        <f>SUM(R83,S83)</f>
        <v>134</v>
      </c>
      <c r="S84" s="182"/>
      <c r="T84" s="182"/>
      <c r="U84" s="183"/>
      <c r="V84" s="181">
        <f>SUM(V83,W83)</f>
        <v>124</v>
      </c>
      <c r="W84" s="182"/>
      <c r="X84" s="182"/>
      <c r="Y84" s="183"/>
      <c r="Z84" s="181">
        <f>SUM(Z83,AA83)</f>
        <v>104</v>
      </c>
      <c r="AA84" s="182"/>
      <c r="AB84" s="182"/>
      <c r="AC84" s="183"/>
      <c r="AD84" s="181">
        <f>SUM(AD83,AE83)</f>
        <v>60</v>
      </c>
      <c r="AE84" s="47"/>
      <c r="AF84" s="47"/>
      <c r="AG84" s="106"/>
      <c r="AI84" s="54"/>
      <c r="AJ84" s="54"/>
      <c r="AK84" s="30"/>
      <c r="AL84" s="30"/>
      <c r="AM84" s="57"/>
      <c r="AN84" s="31"/>
      <c r="AO84" s="280"/>
      <c r="AP84" s="6"/>
      <c r="AQ84" s="6"/>
      <c r="AR84" s="6"/>
      <c r="AS84" s="6"/>
    </row>
    <row r="85" spans="1:45" ht="19.5" customHeight="1">
      <c r="A85" s="70"/>
      <c r="B85" s="5"/>
      <c r="C85" s="59" t="s">
        <v>13</v>
      </c>
      <c r="D85" s="11"/>
      <c r="E85" s="16"/>
      <c r="F85" s="11"/>
      <c r="G85" s="15"/>
      <c r="H85" s="15">
        <f>COUNTIF(H10:H82,"v")</f>
        <v>5</v>
      </c>
      <c r="I85" s="100"/>
      <c r="J85" s="11"/>
      <c r="K85" s="15"/>
      <c r="L85" s="15">
        <f>COUNTIF(L10:L82,"v")</f>
        <v>5</v>
      </c>
      <c r="M85" s="100"/>
      <c r="N85" s="11"/>
      <c r="O85" s="15"/>
      <c r="P85" s="15">
        <f>COUNTIF(P10:P82,"v")</f>
        <v>4</v>
      </c>
      <c r="Q85" s="100"/>
      <c r="R85" s="11"/>
      <c r="S85" s="15"/>
      <c r="T85" s="15">
        <f>COUNTIF(T10:T82,"v")</f>
        <v>3</v>
      </c>
      <c r="U85" s="100"/>
      <c r="V85" s="11"/>
      <c r="W85" s="15"/>
      <c r="X85" s="15">
        <f>COUNTIF(X10:X71,"v")</f>
        <v>5</v>
      </c>
      <c r="Y85" s="100"/>
      <c r="Z85" s="11"/>
      <c r="AA85" s="15"/>
      <c r="AB85" s="15">
        <f>COUNTIF(AB10:AB71,"v")</f>
        <v>2</v>
      </c>
      <c r="AC85" s="100"/>
      <c r="AD85" s="11"/>
      <c r="AE85" s="15"/>
      <c r="AF85" s="15">
        <f>COUNTIF(AF10:AF71,"v")</f>
        <v>1</v>
      </c>
      <c r="AG85" s="100"/>
      <c r="AI85" s="54"/>
      <c r="AJ85" s="54"/>
      <c r="AK85" s="110"/>
      <c r="AL85" s="110"/>
      <c r="AM85" s="57"/>
      <c r="AN85" s="18"/>
      <c r="AO85" s="31"/>
      <c r="AP85" s="6"/>
      <c r="AQ85" s="6"/>
      <c r="AR85" s="6"/>
      <c r="AS85" s="6"/>
    </row>
    <row r="86" spans="1:45" ht="19.5" customHeight="1">
      <c r="A86" s="70"/>
      <c r="B86" s="5"/>
      <c r="C86" s="144" t="s">
        <v>52</v>
      </c>
      <c r="D86" s="145"/>
      <c r="E86" s="146"/>
      <c r="F86" s="145"/>
      <c r="G86" s="147"/>
      <c r="H86" s="147">
        <f>COUNTIF(H9:H81,"é")</f>
        <v>3</v>
      </c>
      <c r="I86" s="148"/>
      <c r="J86" s="145"/>
      <c r="K86" s="147"/>
      <c r="L86" s="147">
        <f>COUNTIF(L9:L81,"é")</f>
        <v>4</v>
      </c>
      <c r="M86" s="148"/>
      <c r="N86" s="145"/>
      <c r="O86" s="147"/>
      <c r="P86" s="147">
        <f>COUNTIF(P9:P81,"é")</f>
        <v>4</v>
      </c>
      <c r="Q86" s="148"/>
      <c r="R86" s="145"/>
      <c r="S86" s="147"/>
      <c r="T86" s="147">
        <f>COUNTIF(T9:T81,"é")</f>
        <v>4</v>
      </c>
      <c r="U86" s="148"/>
      <c r="V86" s="145"/>
      <c r="W86" s="147"/>
      <c r="X86" s="147">
        <v>4</v>
      </c>
      <c r="Y86" s="148"/>
      <c r="Z86" s="145"/>
      <c r="AA86" s="147"/>
      <c r="AB86" s="147">
        <v>7</v>
      </c>
      <c r="AC86" s="148"/>
      <c r="AD86" s="145"/>
      <c r="AE86" s="147"/>
      <c r="AF86" s="147">
        <f>COUNTIF(AF9:AF81,"é")</f>
        <v>3</v>
      </c>
      <c r="AG86" s="148"/>
      <c r="AI86" s="54"/>
      <c r="AJ86" s="54"/>
      <c r="AK86" s="110"/>
      <c r="AL86" s="110"/>
      <c r="AM86" s="57"/>
      <c r="AN86" s="18"/>
      <c r="AO86" s="31"/>
      <c r="AP86" s="6"/>
      <c r="AQ86" s="6"/>
      <c r="AR86" s="6"/>
      <c r="AS86" s="6"/>
    </row>
    <row r="87" spans="1:45" ht="19.5" customHeight="1" thickBot="1">
      <c r="A87" s="70"/>
      <c r="B87" s="5"/>
      <c r="C87" s="63" t="s">
        <v>56</v>
      </c>
      <c r="D87" s="29"/>
      <c r="E87" s="27"/>
      <c r="F87" s="29"/>
      <c r="G87" s="26"/>
      <c r="H87" s="26">
        <f>COUNTIF(H82,"a")</f>
        <v>0</v>
      </c>
      <c r="I87" s="27"/>
      <c r="J87" s="26"/>
      <c r="K87" s="26"/>
      <c r="L87" s="26">
        <f>COUNTIF(L82,"a")</f>
        <v>0</v>
      </c>
      <c r="M87" s="27"/>
      <c r="N87" s="26"/>
      <c r="O87" s="26"/>
      <c r="P87" s="26">
        <f>COUNTIF(P82,"a")</f>
        <v>0</v>
      </c>
      <c r="Q87" s="27"/>
      <c r="R87" s="26"/>
      <c r="S87" s="26"/>
      <c r="T87" s="26">
        <f>COUNTIF(T82,"a")</f>
        <v>0</v>
      </c>
      <c r="U87" s="27"/>
      <c r="V87" s="26"/>
      <c r="W87" s="26"/>
      <c r="X87" s="26">
        <f>COUNTIF(X82,"a")</f>
        <v>0</v>
      </c>
      <c r="Y87" s="27"/>
      <c r="Z87" s="26"/>
      <c r="AA87" s="26"/>
      <c r="AB87" s="26">
        <f>COUNTIF(AB82,"a")</f>
        <v>0</v>
      </c>
      <c r="AC87" s="27"/>
      <c r="AD87" s="117"/>
      <c r="AE87" s="26"/>
      <c r="AF87" s="26">
        <f>COUNTIF(AF82,"a")</f>
        <v>1</v>
      </c>
      <c r="AG87" s="149"/>
      <c r="AI87" s="54"/>
      <c r="AJ87" s="54"/>
      <c r="AK87" s="110"/>
      <c r="AL87" s="110"/>
      <c r="AM87" s="57"/>
      <c r="AN87" s="281"/>
      <c r="AO87" s="282"/>
      <c r="AP87" s="6"/>
      <c r="AQ87" s="6"/>
      <c r="AR87" s="6"/>
      <c r="AS87" s="6"/>
    </row>
    <row r="88" spans="40:41" ht="2.25" customHeight="1">
      <c r="AN88" s="8"/>
      <c r="AO88" s="6"/>
    </row>
    <row r="89" spans="40:41" ht="15.75" hidden="1">
      <c r="AN89" s="8"/>
      <c r="AO89" s="6"/>
    </row>
    <row r="90" spans="40:41" ht="15.75" hidden="1">
      <c r="AN90" s="281"/>
      <c r="AO90" s="282"/>
    </row>
    <row r="91" spans="40:41" ht="15.75" hidden="1">
      <c r="AN91" s="8"/>
      <c r="AO91" s="6"/>
    </row>
    <row r="92" spans="40:41" ht="15.75" hidden="1">
      <c r="AN92" s="8"/>
      <c r="AO92" s="6"/>
    </row>
    <row r="93" spans="40:41" ht="15.75" hidden="1">
      <c r="AN93" s="8"/>
      <c r="AO93" s="6"/>
    </row>
    <row r="94" spans="40:41" ht="15.75" hidden="1">
      <c r="AN94" s="8"/>
      <c r="AO94" s="6"/>
    </row>
    <row r="95" spans="40:41" ht="15.75" hidden="1">
      <c r="AN95" s="8"/>
      <c r="AO95" s="8"/>
    </row>
    <row r="96" spans="40:41" ht="15.75" hidden="1">
      <c r="AN96" s="8"/>
      <c r="AO96" s="8"/>
    </row>
    <row r="97" spans="40:41" ht="15.75" hidden="1">
      <c r="AN97" s="8"/>
      <c r="AO97" s="8"/>
    </row>
    <row r="98" spans="40:41" ht="15.75">
      <c r="AN98" s="8"/>
      <c r="AO98" s="8"/>
    </row>
    <row r="99" spans="2:41" ht="19.5" customHeight="1">
      <c r="B99" s="141" t="s">
        <v>54</v>
      </c>
      <c r="C99" s="142" t="s">
        <v>73</v>
      </c>
      <c r="D99" s="108"/>
      <c r="E99" s="108"/>
      <c r="F99" s="108"/>
      <c r="G99" s="108"/>
      <c r="H99" s="108"/>
      <c r="I99" s="108"/>
      <c r="J99" s="108"/>
      <c r="K99" s="108"/>
      <c r="L99" s="108"/>
      <c r="AN99" s="8"/>
      <c r="AO99" s="8"/>
    </row>
    <row r="100" spans="1:45" s="31" customFormat="1" ht="15.75">
      <c r="A100" s="69"/>
      <c r="B100" s="391"/>
      <c r="C100" s="392"/>
      <c r="AH100" s="72"/>
      <c r="AK100" s="72"/>
      <c r="AL100" s="72"/>
      <c r="AM100" s="69"/>
      <c r="AN100" s="18"/>
      <c r="AO100" s="18"/>
      <c r="AP100" s="55"/>
      <c r="AQ100" s="18"/>
      <c r="AR100" s="18"/>
      <c r="AS100" s="18"/>
    </row>
    <row r="101" spans="1:45" s="31" customFormat="1" ht="16.5" thickBot="1">
      <c r="A101" s="69"/>
      <c r="B101" s="391"/>
      <c r="C101" s="392"/>
      <c r="AH101" s="72"/>
      <c r="AK101" s="72"/>
      <c r="AL101" s="72"/>
      <c r="AM101" s="69"/>
      <c r="AN101" s="18"/>
      <c r="AO101" s="18"/>
      <c r="AP101" s="55"/>
      <c r="AQ101" s="18"/>
      <c r="AR101" s="18"/>
      <c r="AS101" s="18"/>
    </row>
    <row r="102" spans="1:45" s="31" customFormat="1" ht="15.75">
      <c r="A102" s="140"/>
      <c r="B102" s="445" t="s">
        <v>17</v>
      </c>
      <c r="C102" s="449" t="s">
        <v>1</v>
      </c>
      <c r="D102" s="124" t="s">
        <v>34</v>
      </c>
      <c r="E102" s="124" t="s">
        <v>31</v>
      </c>
      <c r="F102" s="432" t="s">
        <v>0</v>
      </c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3"/>
      <c r="AC102" s="433"/>
      <c r="AD102" s="393"/>
      <c r="AE102" s="393"/>
      <c r="AF102" s="394"/>
      <c r="AG102" s="395"/>
      <c r="AH102" s="72"/>
      <c r="AK102" s="72"/>
      <c r="AL102" s="72"/>
      <c r="AM102" s="69"/>
      <c r="AN102" s="18"/>
      <c r="AO102" s="18"/>
      <c r="AP102" s="55"/>
      <c r="AQ102" s="18"/>
      <c r="AR102" s="18"/>
      <c r="AS102" s="18"/>
    </row>
    <row r="103" spans="1:45" s="31" customFormat="1" ht="16.5" thickBot="1">
      <c r="A103" s="390"/>
      <c r="B103" s="446"/>
      <c r="C103" s="450"/>
      <c r="D103" s="126" t="s">
        <v>2</v>
      </c>
      <c r="E103" s="126"/>
      <c r="F103" s="88"/>
      <c r="G103" s="121" t="s">
        <v>3</v>
      </c>
      <c r="H103" s="121"/>
      <c r="I103" s="96"/>
      <c r="J103" s="121"/>
      <c r="K103" s="121" t="s">
        <v>4</v>
      </c>
      <c r="L103" s="121"/>
      <c r="M103" s="96"/>
      <c r="N103" s="121"/>
      <c r="O103" s="87" t="s">
        <v>5</v>
      </c>
      <c r="P103" s="121"/>
      <c r="Q103" s="96"/>
      <c r="R103" s="121"/>
      <c r="S103" s="87" t="s">
        <v>6</v>
      </c>
      <c r="T103" s="121"/>
      <c r="U103" s="96"/>
      <c r="V103" s="121"/>
      <c r="W103" s="87" t="s">
        <v>7</v>
      </c>
      <c r="X103" s="121"/>
      <c r="Y103" s="96"/>
      <c r="Z103" s="88"/>
      <c r="AA103" s="121" t="s">
        <v>8</v>
      </c>
      <c r="AB103" s="121"/>
      <c r="AC103" s="95"/>
      <c r="AD103" s="88"/>
      <c r="AE103" s="121" t="s">
        <v>16</v>
      </c>
      <c r="AF103" s="121"/>
      <c r="AG103" s="96"/>
      <c r="AH103" s="72"/>
      <c r="AK103" s="72"/>
      <c r="AL103" s="72"/>
      <c r="AM103" s="69"/>
      <c r="AN103" s="18"/>
      <c r="AO103" s="18"/>
      <c r="AP103" s="55"/>
      <c r="AQ103" s="18"/>
      <c r="AR103" s="18"/>
      <c r="AS103" s="18"/>
    </row>
    <row r="104" spans="1:45" s="31" customFormat="1" ht="16.5" thickBot="1">
      <c r="A104" s="396"/>
      <c r="B104" s="466" t="s">
        <v>42</v>
      </c>
      <c r="C104" s="467"/>
      <c r="D104" s="467"/>
      <c r="E104" s="468"/>
      <c r="F104" s="397"/>
      <c r="G104" s="397"/>
      <c r="H104" s="397"/>
      <c r="I104" s="398"/>
      <c r="J104" s="397"/>
      <c r="K104" s="397"/>
      <c r="L104" s="397"/>
      <c r="M104" s="398"/>
      <c r="N104" s="397"/>
      <c r="O104" s="399"/>
      <c r="P104" s="397"/>
      <c r="Q104" s="398"/>
      <c r="R104" s="397"/>
      <c r="S104" s="399"/>
      <c r="T104" s="397"/>
      <c r="U104" s="398"/>
      <c r="V104" s="397"/>
      <c r="W104" s="399"/>
      <c r="X104" s="397"/>
      <c r="Y104" s="398"/>
      <c r="Z104" s="397"/>
      <c r="AA104" s="397"/>
      <c r="AB104" s="397"/>
      <c r="AC104" s="398"/>
      <c r="AD104" s="397"/>
      <c r="AE104" s="397"/>
      <c r="AF104" s="397"/>
      <c r="AG104" s="400"/>
      <c r="AH104" s="72"/>
      <c r="AK104" s="72"/>
      <c r="AL104" s="72"/>
      <c r="AM104" s="69"/>
      <c r="AN104" s="283"/>
      <c r="AO104" s="284"/>
      <c r="AP104" s="55"/>
      <c r="AQ104" s="18"/>
      <c r="AR104" s="18"/>
      <c r="AS104" s="18"/>
    </row>
    <row r="105" spans="1:45" s="31" customFormat="1" ht="15.75">
      <c r="A105" s="401"/>
      <c r="B105" s="402" t="s">
        <v>235</v>
      </c>
      <c r="C105" s="403" t="s">
        <v>43</v>
      </c>
      <c r="D105" s="79">
        <f>SUM(F105:G105,J105:K105,N105:O105,R105:S105,V105:W105,Z105:AA105,AD105:AE105)</f>
        <v>12</v>
      </c>
      <c r="E105" s="12">
        <f>SUM(I105,M105,Q105,U105,Y105,AC105,AG105)</f>
        <v>3</v>
      </c>
      <c r="F105" s="404"/>
      <c r="G105" s="405"/>
      <c r="H105" s="405"/>
      <c r="I105" s="406"/>
      <c r="J105" s="404"/>
      <c r="K105" s="405"/>
      <c r="L105" s="405"/>
      <c r="M105" s="406"/>
      <c r="N105" s="404"/>
      <c r="O105" s="405"/>
      <c r="P105" s="405"/>
      <c r="Q105" s="406"/>
      <c r="R105" s="404"/>
      <c r="S105" s="405"/>
      <c r="T105" s="405"/>
      <c r="U105" s="406"/>
      <c r="V105" s="404"/>
      <c r="W105" s="405"/>
      <c r="X105" s="405"/>
      <c r="Y105" s="406"/>
      <c r="Z105" s="404">
        <v>12</v>
      </c>
      <c r="AA105" s="405">
        <v>0</v>
      </c>
      <c r="AB105" s="405" t="s">
        <v>12</v>
      </c>
      <c r="AC105" s="406">
        <v>3</v>
      </c>
      <c r="AD105" s="407"/>
      <c r="AE105" s="408"/>
      <c r="AF105" s="408"/>
      <c r="AG105" s="409"/>
      <c r="AH105" s="72"/>
      <c r="AK105" s="72"/>
      <c r="AL105" s="72"/>
      <c r="AM105" s="69"/>
      <c r="AN105" s="283"/>
      <c r="AO105" s="284"/>
      <c r="AP105" s="55"/>
      <c r="AQ105" s="18"/>
      <c r="AR105" s="18"/>
      <c r="AS105" s="18"/>
    </row>
    <row r="106" spans="1:45" s="31" customFormat="1" ht="16.5" thickBot="1">
      <c r="A106" s="410"/>
      <c r="B106" s="411" t="s">
        <v>236</v>
      </c>
      <c r="C106" s="412" t="s">
        <v>44</v>
      </c>
      <c r="D106" s="413">
        <f>SUM(F106:G106,J106:K106,N106:O106,R106:S106,V106:W106,Z106:AA106,AD106:AE106)</f>
        <v>12</v>
      </c>
      <c r="E106" s="230">
        <f>SUM(I106,M106,Q106,U106,Y106,AC106,AG106)</f>
        <v>3</v>
      </c>
      <c r="F106" s="227"/>
      <c r="G106" s="228"/>
      <c r="H106" s="228"/>
      <c r="I106" s="229"/>
      <c r="J106" s="227"/>
      <c r="K106" s="228"/>
      <c r="L106" s="228"/>
      <c r="M106" s="229"/>
      <c r="N106" s="227"/>
      <c r="O106" s="228"/>
      <c r="P106" s="228"/>
      <c r="Q106" s="229"/>
      <c r="R106" s="227"/>
      <c r="S106" s="228"/>
      <c r="T106" s="228"/>
      <c r="U106" s="229"/>
      <c r="V106" s="227"/>
      <c r="W106" s="228"/>
      <c r="X106" s="228"/>
      <c r="Y106" s="229"/>
      <c r="Z106" s="227">
        <v>12</v>
      </c>
      <c r="AA106" s="228">
        <v>0</v>
      </c>
      <c r="AB106" s="228" t="s">
        <v>12</v>
      </c>
      <c r="AC106" s="229">
        <v>3</v>
      </c>
      <c r="AD106" s="414"/>
      <c r="AE106" s="415"/>
      <c r="AF106" s="415"/>
      <c r="AG106" s="416"/>
      <c r="AH106" s="72"/>
      <c r="AK106" s="72"/>
      <c r="AL106" s="72"/>
      <c r="AM106" s="69"/>
      <c r="AN106" s="283"/>
      <c r="AO106" s="284"/>
      <c r="AP106" s="55"/>
      <c r="AQ106" s="18"/>
      <c r="AR106" s="18"/>
      <c r="AS106" s="18"/>
    </row>
    <row r="107" spans="40:41" ht="15.75">
      <c r="AN107" s="281"/>
      <c r="AO107" s="282"/>
    </row>
    <row r="108" spans="40:41" ht="16.5" thickBot="1">
      <c r="AN108" s="281"/>
      <c r="AO108" s="282"/>
    </row>
    <row r="109" spans="1:41" s="31" customFormat="1" ht="15.75">
      <c r="A109" s="197"/>
      <c r="B109" s="198" t="s">
        <v>46</v>
      </c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200"/>
      <c r="S109" s="201"/>
      <c r="T109" s="201"/>
      <c r="U109" s="201"/>
      <c r="V109" s="201"/>
      <c r="W109" s="201"/>
      <c r="X109" s="201"/>
      <c r="Y109" s="201"/>
      <c r="AA109" s="69"/>
      <c r="AB109" s="48"/>
      <c r="AC109" s="18"/>
      <c r="AD109" s="18"/>
      <c r="AE109" s="18"/>
      <c r="AF109" s="30"/>
      <c r="AG109" s="55"/>
      <c r="AH109" s="18"/>
      <c r="AI109" s="18"/>
      <c r="AJ109" s="18"/>
      <c r="AK109" s="18"/>
      <c r="AL109" s="18"/>
      <c r="AN109" s="281"/>
      <c r="AO109" s="282"/>
    </row>
    <row r="110" spans="1:41" s="31" customFormat="1" ht="15.75">
      <c r="A110" s="202" t="s">
        <v>3</v>
      </c>
      <c r="B110" s="203" t="s">
        <v>106</v>
      </c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4"/>
      <c r="AA110" s="69"/>
      <c r="AB110" s="48"/>
      <c r="AC110" s="18"/>
      <c r="AD110" s="18"/>
      <c r="AE110" s="18"/>
      <c r="AF110" s="30"/>
      <c r="AG110" s="55"/>
      <c r="AH110" s="18"/>
      <c r="AI110" s="18"/>
      <c r="AJ110" s="18"/>
      <c r="AK110" s="18"/>
      <c r="AL110" s="18"/>
      <c r="AN110" s="283"/>
      <c r="AO110" s="284"/>
    </row>
    <row r="111" spans="1:41" s="31" customFormat="1" ht="15.75">
      <c r="A111" s="202"/>
      <c r="B111" s="205"/>
      <c r="C111" s="18"/>
      <c r="D111" s="18"/>
      <c r="E111" s="206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207"/>
      <c r="AA111" s="69"/>
      <c r="AB111" s="48"/>
      <c r="AC111" s="18"/>
      <c r="AD111" s="18"/>
      <c r="AE111" s="18"/>
      <c r="AF111" s="30"/>
      <c r="AG111" s="55"/>
      <c r="AH111" s="18"/>
      <c r="AI111" s="18"/>
      <c r="AJ111" s="18"/>
      <c r="AK111" s="18"/>
      <c r="AL111" s="18"/>
      <c r="AO111" s="54"/>
    </row>
    <row r="112" spans="1:41" s="31" customFormat="1" ht="15" customHeight="1">
      <c r="A112" s="202" t="s">
        <v>4</v>
      </c>
      <c r="B112" s="18" t="s">
        <v>98</v>
      </c>
      <c r="C112" s="208"/>
      <c r="D112" s="206"/>
      <c r="E112" s="206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207"/>
      <c r="AA112" s="69"/>
      <c r="AB112" s="48"/>
      <c r="AC112" s="18"/>
      <c r="AD112" s="18"/>
      <c r="AE112" s="18"/>
      <c r="AF112" s="30"/>
      <c r="AG112" s="55"/>
      <c r="AH112" s="18"/>
      <c r="AI112" s="18"/>
      <c r="AJ112" s="18"/>
      <c r="AK112" s="18"/>
      <c r="AL112" s="18"/>
      <c r="AN112" s="201"/>
      <c r="AO112" s="201"/>
    </row>
    <row r="113" spans="1:41" s="212" customFormat="1" ht="15.75" customHeight="1">
      <c r="A113" s="209"/>
      <c r="B113" s="206" t="s">
        <v>107</v>
      </c>
      <c r="C113" s="206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1"/>
      <c r="AA113" s="213"/>
      <c r="AB113" s="214"/>
      <c r="AC113" s="215"/>
      <c r="AD113" s="215"/>
      <c r="AE113" s="215"/>
      <c r="AF113" s="216"/>
      <c r="AG113" s="217"/>
      <c r="AH113" s="215"/>
      <c r="AI113" s="215"/>
      <c r="AJ113" s="215"/>
      <c r="AK113" s="215"/>
      <c r="AL113" s="215"/>
      <c r="AN113" s="31"/>
      <c r="AO113" s="31"/>
    </row>
    <row r="114" spans="1:41" s="212" customFormat="1" ht="15.75">
      <c r="A114" s="209"/>
      <c r="B114" s="206" t="s">
        <v>108</v>
      </c>
      <c r="C114" s="206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8"/>
      <c r="AA114" s="213"/>
      <c r="AB114" s="214"/>
      <c r="AC114" s="215"/>
      <c r="AD114" s="215"/>
      <c r="AE114" s="215"/>
      <c r="AF114" s="216"/>
      <c r="AG114" s="217"/>
      <c r="AH114" s="215"/>
      <c r="AI114" s="215"/>
      <c r="AJ114" s="215"/>
      <c r="AK114" s="215"/>
      <c r="AL114" s="215"/>
      <c r="AN114" s="31"/>
      <c r="AO114" s="31"/>
    </row>
    <row r="115" spans="1:38" s="31" customFormat="1" ht="15.75">
      <c r="A115" s="202"/>
      <c r="B115" s="205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207"/>
      <c r="AA115" s="69"/>
      <c r="AB115" s="48"/>
      <c r="AC115" s="18"/>
      <c r="AD115" s="18"/>
      <c r="AE115" s="18"/>
      <c r="AF115" s="30"/>
      <c r="AG115" s="55"/>
      <c r="AH115" s="18"/>
      <c r="AI115" s="18"/>
      <c r="AJ115" s="18"/>
      <c r="AK115" s="18"/>
      <c r="AL115" s="18"/>
    </row>
    <row r="116" spans="1:41" s="31" customFormat="1" ht="15.75">
      <c r="A116" s="202" t="s">
        <v>4</v>
      </c>
      <c r="B116" s="18" t="s">
        <v>99</v>
      </c>
      <c r="C116" s="2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207"/>
      <c r="AA116" s="69"/>
      <c r="AB116" s="48"/>
      <c r="AC116" s="18"/>
      <c r="AD116" s="18"/>
      <c r="AE116" s="18"/>
      <c r="AF116" s="30"/>
      <c r="AG116" s="55"/>
      <c r="AH116" s="18"/>
      <c r="AI116" s="18"/>
      <c r="AJ116" s="18"/>
      <c r="AK116" s="18"/>
      <c r="AL116" s="18"/>
      <c r="AN116" s="212"/>
      <c r="AO116" s="212"/>
    </row>
    <row r="117" spans="1:38" s="212" customFormat="1" ht="15.75" customHeight="1">
      <c r="A117" s="209"/>
      <c r="B117" s="206" t="s">
        <v>107</v>
      </c>
      <c r="C117" s="206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8"/>
      <c r="AA117" s="213"/>
      <c r="AB117" s="214"/>
      <c r="AC117" s="215"/>
      <c r="AD117" s="215"/>
      <c r="AE117" s="215"/>
      <c r="AF117" s="216"/>
      <c r="AG117" s="217"/>
      <c r="AH117" s="215"/>
      <c r="AI117" s="215"/>
      <c r="AJ117" s="215"/>
      <c r="AK117" s="215"/>
      <c r="AL117" s="215"/>
    </row>
    <row r="118" spans="1:41" s="212" customFormat="1" ht="16.5" thickBot="1">
      <c r="A118" s="220"/>
      <c r="B118" s="221" t="s">
        <v>109</v>
      </c>
      <c r="C118" s="221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3"/>
      <c r="AA118" s="213"/>
      <c r="AB118" s="214"/>
      <c r="AC118" s="215"/>
      <c r="AD118" s="215"/>
      <c r="AE118" s="215"/>
      <c r="AF118" s="216"/>
      <c r="AG118" s="217"/>
      <c r="AH118" s="215"/>
      <c r="AI118" s="215"/>
      <c r="AJ118" s="215"/>
      <c r="AK118" s="215"/>
      <c r="AL118" s="215"/>
      <c r="AN118" s="31"/>
      <c r="AO118" s="31"/>
    </row>
    <row r="119" spans="40:41" ht="15.75">
      <c r="AN119" s="31"/>
      <c r="AO119" s="31"/>
    </row>
    <row r="120" spans="40:41" ht="15.75">
      <c r="AN120" s="212"/>
      <c r="AO120" s="212"/>
    </row>
    <row r="121" spans="40:41" ht="15.75">
      <c r="AN121" s="212"/>
      <c r="AO121" s="212"/>
    </row>
  </sheetData>
  <sheetProtection/>
  <mergeCells count="33">
    <mergeCell ref="A1:AM1"/>
    <mergeCell ref="A2:AM2"/>
    <mergeCell ref="B3:C3"/>
    <mergeCell ref="F53:AG53"/>
    <mergeCell ref="B104:E104"/>
    <mergeCell ref="B65:C65"/>
    <mergeCell ref="AH6:AM7"/>
    <mergeCell ref="D51:E51"/>
    <mergeCell ref="F51:G51"/>
    <mergeCell ref="B53:B54"/>
    <mergeCell ref="C48:L48"/>
    <mergeCell ref="A5:AK5"/>
    <mergeCell ref="B9:C9"/>
    <mergeCell ref="B6:B7"/>
    <mergeCell ref="F6:AG6"/>
    <mergeCell ref="B20:C20"/>
    <mergeCell ref="B28:C28"/>
    <mergeCell ref="F102:AC102"/>
    <mergeCell ref="A52:AM52"/>
    <mergeCell ref="AH53:AM54"/>
    <mergeCell ref="B66:C66"/>
    <mergeCell ref="B72:C72"/>
    <mergeCell ref="B102:B103"/>
    <mergeCell ref="B78:C78"/>
    <mergeCell ref="C102:C103"/>
    <mergeCell ref="B56:C56"/>
    <mergeCell ref="AN66:AO66"/>
    <mergeCell ref="AN6:AO7"/>
    <mergeCell ref="AN9:AO9"/>
    <mergeCell ref="AN20:AO20"/>
    <mergeCell ref="AN28:AO28"/>
    <mergeCell ref="AN56:AO56"/>
    <mergeCell ref="AN65:AO65"/>
  </mergeCells>
  <printOptions horizontalCentered="1"/>
  <pageMargins left="0.15748031496062992" right="0.15748031496062992" top="1.1811023622047245" bottom="0.3937007874015748" header="0.7874015748031497" footer="0.31496062992125984"/>
  <pageSetup firstPageNumber="1" useFirstPageNumber="1" horizontalDpi="600" verticalDpi="600" orientation="landscape" paperSize="9" scale="42" r:id="rId1"/>
  <headerFooter alignWithMargins="0">
    <oddHeader>&amp;L&amp;"Arial,Félkövér"&amp;12Óbudai Egyetem
Alba Regia
Műszaki Kar&amp;C&amp;"Arial CE,Félkövér"&amp;12Villamosmérnöki szak
BSc
E tanterv
&amp;R&amp;"Arial CE,Félkövér"&amp;12Érvényes: 2017/18. tanévtől
LEVELEZŐ tagozat
</oddHeader>
    <oddFooter>&amp;L&amp;"Arial CE,Félkövér"&amp;12&amp;D&amp;C&amp;"Arial CE,Félkövér"&amp;12
 &amp;F
&amp;R&amp;"Arial CE,Félkövér"&amp;12&amp;P / &amp;N</oddFooter>
  </headerFooter>
  <rowBreaks count="1" manualBreakCount="1">
    <brk id="50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Pogatsnik Monika</cp:lastModifiedBy>
  <cp:lastPrinted>2018-11-07T12:39:26Z</cp:lastPrinted>
  <dcterms:created xsi:type="dcterms:W3CDTF">2001-09-27T10:36:13Z</dcterms:created>
  <dcterms:modified xsi:type="dcterms:W3CDTF">2018-11-07T12:39:44Z</dcterms:modified>
  <cp:category/>
  <cp:version/>
  <cp:contentType/>
  <cp:contentStatus/>
</cp:coreProperties>
</file>