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4370" windowHeight="7350" tabRatio="315" firstSheet="1" activeTab="1"/>
  </bookViews>
  <sheets>
    <sheet name="Munka1" sheetId="1" r:id="rId1"/>
    <sheet name="BSc tanterv 8" sheetId="2" r:id="rId2"/>
  </sheets>
  <definedNames>
    <definedName name="_xlnm.Print_Titles" localSheetId="1">'BSc tanterv 8'!$A:$C</definedName>
  </definedNames>
  <calcPr fullCalcOnLoad="1"/>
</workbook>
</file>

<file path=xl/sharedStrings.xml><?xml version="1.0" encoding="utf-8"?>
<sst xmlns="http://schemas.openxmlformats.org/spreadsheetml/2006/main" count="814" uniqueCount="423">
  <si>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</si>
  <si>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</si>
  <si>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</si>
  <si>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</si>
  <si>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</si>
  <si>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</si>
  <si>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</si>
  <si>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</si>
  <si>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</si>
  <si>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</si>
  <si>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</si>
  <si>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</si>
  <si>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</si>
  <si>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</si>
  <si>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</si>
  <si>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f</t>
  </si>
  <si>
    <t>Vizsga (v)</t>
  </si>
  <si>
    <t>Félévközi jegy (f)</t>
  </si>
  <si>
    <t>Mindösszesen:</t>
  </si>
  <si>
    <t>Szakdolgozat</t>
  </si>
  <si>
    <t>7.</t>
  </si>
  <si>
    <t>Kód</t>
  </si>
  <si>
    <t xml:space="preserve">Összes heti óra </t>
  </si>
  <si>
    <t>8.</t>
  </si>
  <si>
    <t>Előtanulmány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</si>
  <si>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</si>
  <si>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</si>
  <si>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</si>
  <si>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</si>
  <si>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</si>
  <si>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</si>
  <si>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</si>
  <si>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</si>
  <si>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</si>
  <si>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</si>
  <si>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</si>
  <si>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</si>
  <si>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</si>
  <si>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</si>
  <si>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</si>
  <si>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</si>
  <si>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</si>
  <si>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</si>
  <si>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</si>
  <si>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</si>
  <si>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</si>
  <si>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</si>
  <si>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</si>
  <si>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</si>
  <si>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</si>
  <si>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</si>
  <si>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</si>
  <si>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</si>
  <si>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</si>
  <si>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</si>
  <si>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</si>
  <si>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</si>
  <si>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</si>
  <si>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</si>
  <si>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</si>
  <si>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</si>
  <si>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</si>
  <si>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Matematika I.</t>
  </si>
  <si>
    <t>Matematika II.</t>
  </si>
  <si>
    <t>Informatika  I.</t>
  </si>
  <si>
    <t>Informatika II.</t>
  </si>
  <si>
    <t>Fizika I.</t>
  </si>
  <si>
    <t>Fizika II.</t>
  </si>
  <si>
    <t>Menedzsment</t>
  </si>
  <si>
    <t>Jogi ismeretek</t>
  </si>
  <si>
    <t>Villamosságtan I.</t>
  </si>
  <si>
    <t>Villamosságtan II.</t>
  </si>
  <si>
    <t>Méréstechnika I.</t>
  </si>
  <si>
    <t>Méréstechnika II.</t>
  </si>
  <si>
    <t>20.</t>
  </si>
  <si>
    <t>Szabadon választható tárgyak **</t>
  </si>
  <si>
    <t>Szakirány közös tantárgyai                         összesen:</t>
  </si>
  <si>
    <t>Hiradástechnika I.</t>
  </si>
  <si>
    <t>Passzív áramkörök, CAD ismeretek</t>
  </si>
  <si>
    <t>Ipari környezetvédelem</t>
  </si>
  <si>
    <t>Környezetvédelem projekt</t>
  </si>
  <si>
    <t>Világítási eszközök és hálózatok</t>
  </si>
  <si>
    <t>Világítástechnika projekt</t>
  </si>
  <si>
    <t>Megújuló energiák</t>
  </si>
  <si>
    <t>Készüléképítési ismeretek</t>
  </si>
  <si>
    <t>Szenzorok és mikroáramkörök</t>
  </si>
  <si>
    <t>Mikroáramkörök projekt</t>
  </si>
  <si>
    <t>Mikroelektronika, félvezető áramkörök tervezése</t>
  </si>
  <si>
    <t>Minőségfejlesztés</t>
  </si>
  <si>
    <t>Készüléképítés projekt</t>
  </si>
  <si>
    <t>Analóg és hírközlési áramkörök I.</t>
  </si>
  <si>
    <t>Analóg és hírközlési áramkörök II.</t>
  </si>
  <si>
    <t>Kísérleti fizika</t>
  </si>
  <si>
    <t>Komplex villamos rendszerek</t>
  </si>
  <si>
    <t>Ökológikus műszaki konstrukciók</t>
  </si>
  <si>
    <t>Kötelezően választható tárgyak</t>
  </si>
  <si>
    <t>51.</t>
  </si>
  <si>
    <t>52.</t>
  </si>
  <si>
    <t>14.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</si>
  <si>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</si>
  <si>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</si>
  <si>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</si>
  <si>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</si>
  <si>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</si>
  <si>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</si>
  <si>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</si>
  <si>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</si>
  <si>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</si>
  <si>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 </t>
  </si>
  <si>
    <t>kredit</t>
  </si>
  <si>
    <t>KHTVT21TNC</t>
  </si>
  <si>
    <t>KMAMR12TNC</t>
  </si>
  <si>
    <t>KMASD11TNC</t>
  </si>
  <si>
    <t>KMEAH21TNC</t>
  </si>
  <si>
    <t>KMEIK11TNC</t>
  </si>
  <si>
    <t>KMEVI11TNC</t>
  </si>
  <si>
    <t>KMEKP11TNC</t>
  </si>
  <si>
    <t>KMEME11TNC</t>
  </si>
  <si>
    <t>KMEKÉ11TNC</t>
  </si>
  <si>
    <t>KMESM11TNC</t>
  </si>
  <si>
    <t>KMEMP11TNC</t>
  </si>
  <si>
    <t>KMEMF11TNC</t>
  </si>
  <si>
    <t>KMEÉP11TNC</t>
  </si>
  <si>
    <t>Biztonságtechnika, környezetvédelem és minőségbiztosítás alapjai</t>
  </si>
  <si>
    <t>KMEMA21TNC</t>
  </si>
  <si>
    <t>KMEPA11TNC</t>
  </si>
  <si>
    <t>KMEAH11TNC</t>
  </si>
  <si>
    <t>KMEVP11TNC</t>
  </si>
  <si>
    <t>KMEKF11TNC</t>
  </si>
  <si>
    <t>KMEKR11TNC</t>
  </si>
  <si>
    <t>KMEÖK11TNC</t>
  </si>
  <si>
    <t xml:space="preserve">Megyjegyzés:    </t>
  </si>
  <si>
    <t>Differenciált szakmai törzsanyag tantárgyai</t>
  </si>
  <si>
    <t>félévi</t>
  </si>
  <si>
    <t>kz</t>
  </si>
  <si>
    <t xml:space="preserve">Matematika III. </t>
  </si>
  <si>
    <t xml:space="preserve">Informatika I. laboratórium </t>
  </si>
  <si>
    <t xml:space="preserve">Villamosipari anyagismeret </t>
  </si>
  <si>
    <t xml:space="preserve">      </t>
  </si>
  <si>
    <t>Műszaki dokumentáció</t>
  </si>
  <si>
    <t xml:space="preserve">Méréstechnika I.  laboratórium </t>
  </si>
  <si>
    <t xml:space="preserve">Méréstechnika II. laboratórium </t>
  </si>
  <si>
    <t>Általános mérnöki ismeretek</t>
  </si>
  <si>
    <t>félévi óraszámokkal; konzultáció (kz); laboratórium ( l); követelményekkel (k); kreditekkel (kr)</t>
  </si>
  <si>
    <t>43.</t>
  </si>
  <si>
    <t>44.</t>
  </si>
  <si>
    <t>Kötelezően választható Gazdasági és Humán ismeretek tárgyai</t>
  </si>
  <si>
    <t>Szociológia</t>
  </si>
  <si>
    <t>Szabadon választható tantárgyak</t>
  </si>
  <si>
    <t>Záróvizsga tárgyak:</t>
  </si>
  <si>
    <t>heti</t>
  </si>
  <si>
    <t>Tantárgy 1</t>
  </si>
  <si>
    <t>Tantárgy 2</t>
  </si>
  <si>
    <t>Tantárgy 3</t>
  </si>
  <si>
    <t>é</t>
  </si>
  <si>
    <t>Évközi jegy (é)</t>
  </si>
  <si>
    <t>Levelező tagozat</t>
  </si>
  <si>
    <t>a</t>
  </si>
  <si>
    <t>Aláírás (a)</t>
  </si>
  <si>
    <t>Villamosságtan I. gyakorlat</t>
  </si>
  <si>
    <t>Villamosságtan II. gyakorlat</t>
  </si>
  <si>
    <t>Programozás I.</t>
  </si>
  <si>
    <t>Programozás II.</t>
  </si>
  <si>
    <t>Makroökonómia</t>
  </si>
  <si>
    <t>Mikroökonómia</t>
  </si>
  <si>
    <t>Vállalkozás gazdaságtan I.</t>
  </si>
  <si>
    <t>Vállalkozásgazdaságtan II.</t>
  </si>
  <si>
    <t>Digitális technika II.</t>
  </si>
  <si>
    <t>Digitális technika I.</t>
  </si>
  <si>
    <t>Elektronika I.</t>
  </si>
  <si>
    <t>Elektronika II.</t>
  </si>
  <si>
    <t>Automatika I.</t>
  </si>
  <si>
    <t>Elektronika I. gyakorlat</t>
  </si>
  <si>
    <t xml:space="preserve">Elektronika II. laboratórium </t>
  </si>
  <si>
    <t>Önálló projekt I.</t>
  </si>
  <si>
    <t>Önálló projekt II.</t>
  </si>
  <si>
    <t>13.</t>
  </si>
  <si>
    <t>62.</t>
  </si>
  <si>
    <t>63.</t>
  </si>
  <si>
    <t>64.</t>
  </si>
  <si>
    <t>65.</t>
  </si>
  <si>
    <t>66.</t>
  </si>
  <si>
    <t>67.</t>
  </si>
  <si>
    <t>68.</t>
  </si>
  <si>
    <t xml:space="preserve">Programozás II. laboratórium </t>
  </si>
  <si>
    <t xml:space="preserve">34. </t>
  </si>
  <si>
    <t xml:space="preserve">A # karakterrel jelölt tantárgyakat párhuzamosan is fel lehet venni. </t>
  </si>
  <si>
    <t>Kötelezően választható  (3)</t>
  </si>
  <si>
    <t>Hiradástechnika I. laboratórium (2)</t>
  </si>
  <si>
    <t>Villamos energetika I. (2)</t>
  </si>
  <si>
    <t>Villamos energetika I. laboratórium (2)</t>
  </si>
  <si>
    <t>Elektronikai technológia (2)</t>
  </si>
  <si>
    <t xml:space="preserve">Elektronikai technológia laboratórium (2) </t>
  </si>
  <si>
    <t>(3) A kötelezően választható tantárgyak listáját a tantervi táblázat utolsó oldala tartalmazza.</t>
  </si>
  <si>
    <t xml:space="preserve">(2) Az adott tantárgy felvételének félévét a szakintézet határozza meg a hallgatói létszám függvényében. </t>
  </si>
  <si>
    <t xml:space="preserve">Digitális technika II. laboratórium </t>
  </si>
  <si>
    <t>(1) Előtanulmányi követelmény: a tárgy aláírásának megszerzése.</t>
  </si>
  <si>
    <t>Információ-technológiai rendszerek szakirány</t>
  </si>
  <si>
    <t>Villamosmérnöki BSc D-tanterv</t>
  </si>
  <si>
    <t>Érvényes: 2014/15</t>
  </si>
  <si>
    <t>Számítógép architektúrák I.</t>
  </si>
  <si>
    <t>Számítógép architektúrák II.</t>
  </si>
  <si>
    <t>Perifériák</t>
  </si>
  <si>
    <t>Operációs rendszerek</t>
  </si>
  <si>
    <t>Információfeldolgozás I.</t>
  </si>
  <si>
    <t>Információfeldolgozás II.</t>
  </si>
  <si>
    <t>Programozási paradigmák</t>
  </si>
  <si>
    <t>Kötelezően választható tárgycsoportok              összesen:</t>
  </si>
  <si>
    <t>1. Hardver eszközök (4)</t>
  </si>
  <si>
    <t>Digitális rendszerek</t>
  </si>
  <si>
    <t xml:space="preserve">Programozható áramkörök </t>
  </si>
  <si>
    <t>Elektronikai gyártás és tesztelés</t>
  </si>
  <si>
    <t>2. Számítógép hálózatok (4)</t>
  </si>
  <si>
    <t>Hálózati architektúrák és operációs rendszerek</t>
  </si>
  <si>
    <t>Információszolgáltatás hálózaton</t>
  </si>
  <si>
    <t xml:space="preserve">Digitális telekommunikáció   </t>
  </si>
  <si>
    <t>Számítógép hálózatok gyakorlat</t>
  </si>
  <si>
    <t>Szabadon választható tárgyak *                       összesen:</t>
  </si>
  <si>
    <t>69.</t>
  </si>
  <si>
    <t>Megyjegyzés:</t>
  </si>
  <si>
    <t xml:space="preserve">(4) A választott tantárgycsoport minden tantárgyának felvétele kötelező </t>
  </si>
  <si>
    <t>* A szabadon választható tantárgyak listáját  külön táblázat  tartalmazza</t>
  </si>
  <si>
    <r>
      <t>kredi</t>
    </r>
    <r>
      <rPr>
        <b/>
        <sz val="12"/>
        <rFont val="Arial CE"/>
        <family val="0"/>
      </rPr>
      <t>t</t>
    </r>
  </si>
  <si>
    <t>70.</t>
  </si>
  <si>
    <t>71.</t>
  </si>
  <si>
    <t>72.</t>
  </si>
  <si>
    <t>73.</t>
  </si>
  <si>
    <t>74.</t>
  </si>
  <si>
    <t>Informatika a mérnöki gyakorlatban</t>
  </si>
  <si>
    <t>Optoelektronikai kommunikáció </t>
  </si>
  <si>
    <t>Az 1.jelű kötelezően választható tárgycsoportnál:</t>
  </si>
  <si>
    <t>A 2.jelű kötelezően választható tárgycsoportnál:</t>
  </si>
  <si>
    <t>A szakirány közös tantárgyaiból összevontan</t>
  </si>
  <si>
    <t>Hardver eszközök tantárgycsoport tárgyaiból összevontan</t>
  </si>
  <si>
    <t>Számítógép hálózatok tantárgycsoport tárgyaiból összevontan</t>
  </si>
  <si>
    <t>Szakirány közös tantárgyai                                    összesen:</t>
  </si>
  <si>
    <t>EU ismeretek</t>
  </si>
  <si>
    <t>Logisztika informatikai eszközei</t>
  </si>
  <si>
    <t>Beágyazott rendszerek</t>
  </si>
  <si>
    <t>Villamosipari anyagismeret laboratórium  (2)</t>
  </si>
  <si>
    <t>Gazdasági és humán ismeretek                       összesen:</t>
  </si>
  <si>
    <t>Szakmai törzsanyag                                             összesen:</t>
  </si>
  <si>
    <t>Automatika I. laboratórium</t>
  </si>
  <si>
    <t>Természettudományos ismeretek  összesen:</t>
  </si>
  <si>
    <t>AMIMA11VLD</t>
  </si>
  <si>
    <t>AMIMA21VLD</t>
  </si>
  <si>
    <t>AMIMA31VLD</t>
  </si>
  <si>
    <t>AMIIA11VLD</t>
  </si>
  <si>
    <t>AMIIA12VLD</t>
  </si>
  <si>
    <t>AMIIA21VLD</t>
  </si>
  <si>
    <t>AMIFI11VLD</t>
  </si>
  <si>
    <t>AMIFI21VLD</t>
  </si>
  <si>
    <t>AMIVR11VLD</t>
  </si>
  <si>
    <t>AMIVR12VLD</t>
  </si>
  <si>
    <t>AMIMI11VLD</t>
  </si>
  <si>
    <t>AMIKG11VLD</t>
  </si>
  <si>
    <t>AMIKG21VLD</t>
  </si>
  <si>
    <t>AMIVA11VLD</t>
  </si>
  <si>
    <t>AMIVA21VLD</t>
  </si>
  <si>
    <t>AMIME11VLD</t>
  </si>
  <si>
    <t>AMIJI11VLD</t>
  </si>
  <si>
    <t>AMIVT11VLD</t>
  </si>
  <si>
    <t>AMIVT12VLD</t>
  </si>
  <si>
    <t>AMIVT21VLD</t>
  </si>
  <si>
    <t>AMIVT22VLD</t>
  </si>
  <si>
    <t>AMIPR11VLD</t>
  </si>
  <si>
    <t>AMIPR21VLD</t>
  </si>
  <si>
    <t>AMIPR22VLD</t>
  </si>
  <si>
    <t>AMIMD11VLD</t>
  </si>
  <si>
    <t>AMIMT11VLD</t>
  </si>
  <si>
    <t>AMIMT12VLD</t>
  </si>
  <si>
    <t>AMIMT21VLD</t>
  </si>
  <si>
    <t>AMIMT22VLD</t>
  </si>
  <si>
    <t>AMIDT11VLD</t>
  </si>
  <si>
    <t>AMIDT21VLD</t>
  </si>
  <si>
    <t>AMIDT31VLD</t>
  </si>
  <si>
    <t>AMIEL11VLD</t>
  </si>
  <si>
    <t>AMIEL12VLD</t>
  </si>
  <si>
    <t>AMIEL21VLD</t>
  </si>
  <si>
    <t>AMIEL22VLD</t>
  </si>
  <si>
    <t>AMIAU11VLD</t>
  </si>
  <si>
    <t>AMIAU12VLD</t>
  </si>
  <si>
    <t>AMIHI11VLD</t>
  </si>
  <si>
    <t>AMIHI12VLD</t>
  </si>
  <si>
    <t>AMIVE11VLD</t>
  </si>
  <si>
    <t>AMIVE12VLD</t>
  </si>
  <si>
    <t>AMIET11VLD</t>
  </si>
  <si>
    <t>AMIET12VLD</t>
  </si>
  <si>
    <t>AMIAM11VLD</t>
  </si>
  <si>
    <t>AMISA11VLD</t>
  </si>
  <si>
    <t>AMISA21VLD</t>
  </si>
  <si>
    <t>AMIPF11VLD</t>
  </si>
  <si>
    <t>AMIOP11VLD</t>
  </si>
  <si>
    <t>AMIIF11VLD</t>
  </si>
  <si>
    <t>AMIIF21VLD</t>
  </si>
  <si>
    <t>AMIPP11VLD</t>
  </si>
  <si>
    <t>AMIBR11VLD</t>
  </si>
  <si>
    <t>AMIDR11VLD</t>
  </si>
  <si>
    <t>AMIPÁ11VLD</t>
  </si>
  <si>
    <t>AMIEG11VLD</t>
  </si>
  <si>
    <t>AMIHP11VLD</t>
  </si>
  <si>
    <t>AMIHP21VLD</t>
  </si>
  <si>
    <t>AMIHA11VLD</t>
  </si>
  <si>
    <t>AMIIS11VLD</t>
  </si>
  <si>
    <t>AMITK11VLD</t>
  </si>
  <si>
    <t>AMISH11VLD</t>
  </si>
  <si>
    <t>AMISP11VLD</t>
  </si>
  <si>
    <t>AMISP21VLD</t>
  </si>
  <si>
    <t>AMISD11VLD</t>
  </si>
  <si>
    <t>AMISZ11VLD</t>
  </si>
  <si>
    <t>AMIEU11VLD</t>
  </si>
  <si>
    <t>AMIIMSZBLD</t>
  </si>
  <si>
    <t>AMIOKSZBLD</t>
  </si>
  <si>
    <t>AMILESZBLD</t>
  </si>
  <si>
    <t>Természettudományos ismeretek                                  összesen:</t>
  </si>
  <si>
    <t>KRKMA11SLC</t>
  </si>
  <si>
    <t>KRKMA21SLC</t>
  </si>
  <si>
    <t>KRKMA31SLC</t>
  </si>
  <si>
    <t>KRKIA11SLC</t>
  </si>
  <si>
    <t>KRKIA12SLC</t>
  </si>
  <si>
    <t>KRKFI11SLC</t>
  </si>
  <si>
    <t>KRKFI21SLC</t>
  </si>
  <si>
    <t>KRKVR11SLC</t>
  </si>
  <si>
    <t>KRKVR12SLC</t>
  </si>
  <si>
    <t xml:space="preserve">Villamosipari anyagismeret laboratórium </t>
  </si>
  <si>
    <t>KRKMI11SLC</t>
  </si>
  <si>
    <t>Gazdasági és humán ismeretek                           összesen:</t>
  </si>
  <si>
    <t>KRKKG11SLC</t>
  </si>
  <si>
    <t>Közgazdaságtan I.-II.</t>
  </si>
  <si>
    <t>KRKVA11SLC</t>
  </si>
  <si>
    <t>Vállalkozás gazdaságtan I.-II.</t>
  </si>
  <si>
    <t>KRKME11SLC</t>
  </si>
  <si>
    <t>KRKJI11SLC</t>
  </si>
  <si>
    <t>Szakmai törzsanyag                                           összesen:</t>
  </si>
  <si>
    <t>KRKVT11SLC</t>
  </si>
  <si>
    <t>KRKVT12SLC</t>
  </si>
  <si>
    <t>Villamosságtan  gyakorlat</t>
  </si>
  <si>
    <t>KRKVT21SLC</t>
  </si>
  <si>
    <t>KRKVT31SLC</t>
  </si>
  <si>
    <t>Villamosságtan III.</t>
  </si>
  <si>
    <t>KRKPR11SLC</t>
  </si>
  <si>
    <t>Programozás I.-II.</t>
  </si>
  <si>
    <t>KRKPR12SLC</t>
  </si>
  <si>
    <t xml:space="preserve">Programozás laboratórium </t>
  </si>
  <si>
    <t>KRKMD11SLC</t>
  </si>
  <si>
    <t>KRKMT11SLC</t>
  </si>
  <si>
    <t>KRKMT12SLC</t>
  </si>
  <si>
    <t>KRKMT21SLC</t>
  </si>
  <si>
    <t>KRKMT22SLC</t>
  </si>
  <si>
    <t>KRKDT11SLC</t>
  </si>
  <si>
    <t>Digitális technika I.-II.</t>
  </si>
  <si>
    <t>KRKDT21SLC</t>
  </si>
  <si>
    <t xml:space="preserve">Digitális technika laboratórium </t>
  </si>
  <si>
    <t>KRKEL11SLC</t>
  </si>
  <si>
    <t>Elektronika I.-II.</t>
  </si>
  <si>
    <t>KRKEL12SLC</t>
  </si>
  <si>
    <t xml:space="preserve">Elektronika laboratórium </t>
  </si>
  <si>
    <t>KRKAU11SLC</t>
  </si>
  <si>
    <t>Automatika</t>
  </si>
  <si>
    <t>KRKAU12SLC</t>
  </si>
  <si>
    <t>KRKHI11SLC</t>
  </si>
  <si>
    <t>KRKHI12SLC</t>
  </si>
  <si>
    <t>KRKVE11SLC</t>
  </si>
  <si>
    <t>Villamos energetika I.</t>
  </si>
  <si>
    <t>KRKVE12SLC</t>
  </si>
  <si>
    <t>KRKET11SLC</t>
  </si>
  <si>
    <t>Elektronikai technológia</t>
  </si>
  <si>
    <t>KRKET12SLC</t>
  </si>
  <si>
    <t>KRKÁM11SLC</t>
  </si>
  <si>
    <t>KRKIA21SLC+KRKIA22SLC</t>
  </si>
  <si>
    <t xml:space="preserve">Informatika II. + Informatika II. laboratórium </t>
  </si>
  <si>
    <t>Automatika laboratórium</t>
  </si>
  <si>
    <t>Hiradástechnika I. laboratórium</t>
  </si>
  <si>
    <t>Villamos energetika I. laboratórium</t>
  </si>
  <si>
    <t>Elektronikai technológia laboratórium</t>
  </si>
  <si>
    <t>Szakirány közös tantárgyai                                  összesen:</t>
  </si>
  <si>
    <t>KRKSA11SLC</t>
  </si>
  <si>
    <t>Számítógép architektúrák</t>
  </si>
  <si>
    <t>KRKIR11SLC</t>
  </si>
  <si>
    <t>Informatikai rendszerek</t>
  </si>
  <si>
    <t>KRKIF11SLC</t>
  </si>
  <si>
    <t>Információfeldolgozás</t>
  </si>
  <si>
    <t>KRKPP11SLC</t>
  </si>
  <si>
    <t>Kötelezően választható tárgycsoportok               összesen:</t>
  </si>
  <si>
    <t>1.  Hardver eszközök (2)</t>
  </si>
  <si>
    <t>KRKBI11SLC</t>
  </si>
  <si>
    <t>Beágyazott informatika</t>
  </si>
  <si>
    <t>KRKDR11SLC</t>
  </si>
  <si>
    <t>KRKDP31SLC</t>
  </si>
  <si>
    <t>DSP programozás (projekt)</t>
  </si>
  <si>
    <t>KRKPÁ11SLC</t>
  </si>
  <si>
    <t>KRKDM31SLC</t>
  </si>
  <si>
    <t>Digitális méréstechnika (projekt)</t>
  </si>
  <si>
    <t>2. Számítógép hálózatok (2)</t>
  </si>
  <si>
    <t>KRKHA11SLC</t>
  </si>
  <si>
    <t>KRKIS11SLC</t>
  </si>
  <si>
    <t>Programozás hálózaton (projekt)</t>
  </si>
  <si>
    <t>KRKTK11SLC</t>
  </si>
  <si>
    <t>KRKSP13SLC</t>
  </si>
  <si>
    <t>Számítógép hálózatok (projekt)</t>
  </si>
  <si>
    <t>ÚJ TÁRGY!</t>
  </si>
  <si>
    <t>Hálózati architektúrák és operációs rendszerek *</t>
  </si>
  <si>
    <t>Hálózati architektúrák és operációs rendszerek **</t>
  </si>
  <si>
    <t>KRKPH11SLC</t>
  </si>
  <si>
    <t>C tanterv megfeleltetés</t>
  </si>
  <si>
    <t xml:space="preserve">Matematika I. (1) </t>
  </si>
  <si>
    <t>Informatika I.</t>
  </si>
  <si>
    <t>Programozás I. #</t>
  </si>
  <si>
    <t>Villamosságtan I. #</t>
  </si>
  <si>
    <t>Villamosságtan II. #</t>
  </si>
  <si>
    <t>Programozás II. #</t>
  </si>
  <si>
    <t>Informatika I. laboratórium</t>
  </si>
  <si>
    <t>Informatika I. lab. #</t>
  </si>
  <si>
    <t>Méréstechnika I. #</t>
  </si>
  <si>
    <t>Méréstechnika II. #</t>
  </si>
  <si>
    <t>Elektronika I. #</t>
  </si>
  <si>
    <t>Elektronika II. #</t>
  </si>
  <si>
    <t>Hiradástechnika I. #</t>
  </si>
  <si>
    <t>Villamos energetika I. #</t>
  </si>
  <si>
    <t>Elektronikai technológia #</t>
  </si>
  <si>
    <t xml:space="preserve">Hálózati architektúrák és operációs rendszerek </t>
  </si>
  <si>
    <t>Hálózati architektúrák és operációs rendszerek #</t>
  </si>
  <si>
    <t>Automatika I.#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</si>
</sst>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0.0"/>
  </numFmts>
  <fonts count="5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2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medium"/>
      <top style="thin"/>
      <bottom style="thin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dotted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 style="dotted"/>
      <right style="medium"/>
      <top style="thin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hair">
        <color indexed="8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medium">
        <color indexed="8"/>
      </right>
      <top style="dotted">
        <color indexed="8"/>
      </top>
      <bottom/>
    </border>
    <border>
      <left style="medium">
        <color indexed="8"/>
      </left>
      <right style="thin"/>
      <top style="dotted">
        <color indexed="8"/>
      </top>
      <bottom style="dotted"/>
    </border>
    <border>
      <left style="medium">
        <color indexed="8"/>
      </left>
      <right style="hair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medium"/>
      <right style="thin">
        <color indexed="8"/>
      </right>
      <top style="dotted"/>
      <bottom style="dotted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medium"/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/>
      <bottom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dotted"/>
      <top style="dotted"/>
      <bottom/>
    </border>
    <border>
      <left style="medium"/>
      <right>
        <color indexed="63"/>
      </right>
      <top style="dotted"/>
      <bottom>
        <color indexed="63"/>
      </bottom>
    </border>
    <border>
      <left style="dotted"/>
      <right/>
      <top style="dotted"/>
      <bottom/>
    </border>
    <border>
      <left/>
      <right style="dotted"/>
      <top style="thin"/>
      <bottom style="dashed"/>
    </border>
    <border>
      <left style="medium"/>
      <right style="thin"/>
      <top style="dotted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medium"/>
    </border>
    <border>
      <left>
        <color indexed="63"/>
      </left>
      <right style="medium">
        <color indexed="8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/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 style="thin"/>
      <top style="hair">
        <color indexed="8"/>
      </top>
      <bottom style="dotted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dotted"/>
    </border>
    <border>
      <left style="thin"/>
      <right>
        <color indexed="63"/>
      </right>
      <top style="dotted"/>
      <bottom style="medium"/>
    </border>
    <border>
      <left/>
      <right/>
      <top style="hair">
        <color indexed="8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hair">
        <color indexed="8"/>
      </left>
      <right/>
      <top/>
      <bottom style="dotted">
        <color indexed="8"/>
      </bottom>
    </border>
    <border>
      <left style="hair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medium"/>
      <right style="thin"/>
      <top style="hair">
        <color indexed="8"/>
      </top>
      <bottom/>
    </border>
    <border>
      <left/>
      <right/>
      <top style="dotted">
        <color indexed="8"/>
      </top>
      <bottom style="dotted">
        <color indexed="8"/>
      </bottom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33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6" fillId="33" borderId="39" xfId="0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52" xfId="0" applyFont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0" fontId="6" fillId="33" borderId="61" xfId="0" applyFont="1" applyFill="1" applyBorder="1" applyAlignment="1">
      <alignment horizontal="right" vertical="center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6" fillId="0" borderId="69" xfId="0" applyFont="1" applyBorder="1" applyAlignment="1">
      <alignment horizontal="right" vertical="center"/>
    </xf>
    <xf numFmtId="0" fontId="4" fillId="33" borderId="70" xfId="0" applyFont="1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75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47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45"/>
    </xf>
    <xf numFmtId="9" fontId="7" fillId="0" borderId="0" xfId="62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33" borderId="79" xfId="0" applyFont="1" applyFill="1" applyBorder="1" applyAlignment="1">
      <alignment horizontal="righ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6" fillId="0" borderId="85" xfId="0" applyFont="1" applyFill="1" applyBorder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4" fillId="0" borderId="86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56" xfId="0" applyFont="1" applyBorder="1" applyAlignment="1">
      <alignment horizontal="right" vertical="center"/>
    </xf>
    <xf numFmtId="0" fontId="6" fillId="33" borderId="90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0" fontId="6" fillId="33" borderId="91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vertical="center"/>
    </xf>
    <xf numFmtId="0" fontId="4" fillId="33" borderId="79" xfId="0" applyFont="1" applyFill="1" applyBorder="1" applyAlignment="1">
      <alignment vertical="center"/>
    </xf>
    <xf numFmtId="0" fontId="4" fillId="0" borderId="9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8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0" fillId="0" borderId="55" xfId="0" applyFont="1" applyBorder="1" applyAlignment="1">
      <alignment horizontal="center"/>
    </xf>
    <xf numFmtId="0" fontId="1" fillId="33" borderId="39" xfId="0" applyFont="1" applyFill="1" applyBorder="1" applyAlignment="1">
      <alignment vertical="center"/>
    </xf>
    <xf numFmtId="0" fontId="1" fillId="0" borderId="98" xfId="0" applyFont="1" applyFill="1" applyBorder="1" applyAlignment="1">
      <alignment vertical="center"/>
    </xf>
    <xf numFmtId="0" fontId="1" fillId="0" borderId="99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5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33" borderId="5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97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103" xfId="0" applyFont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" fillId="0" borderId="104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33" borderId="10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9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right" vertical="center"/>
    </xf>
    <xf numFmtId="0" fontId="4" fillId="33" borderId="106" xfId="0" applyFont="1" applyFill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Fill="1" applyBorder="1" applyAlignment="1">
      <alignment vertical="center"/>
    </xf>
    <xf numFmtId="0" fontId="4" fillId="0" borderId="1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right" vertical="center"/>
    </xf>
    <xf numFmtId="0" fontId="4" fillId="0" borderId="114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115" xfId="0" applyFont="1" applyBorder="1" applyAlignment="1">
      <alignment horizontal="center" vertical="center"/>
    </xf>
    <xf numFmtId="0" fontId="4" fillId="33" borderId="90" xfId="0" applyFont="1" applyFill="1" applyBorder="1" applyAlignment="1">
      <alignment vertical="center"/>
    </xf>
    <xf numFmtId="49" fontId="1" fillId="0" borderId="11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7" xfId="0" applyFont="1" applyBorder="1" applyAlignment="1">
      <alignment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wrapText="1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2" xfId="0" applyFont="1" applyBorder="1" applyAlignment="1">
      <alignment vertical="center"/>
    </xf>
    <xf numFmtId="0" fontId="4" fillId="0" borderId="121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4" fillId="0" borderId="126" xfId="0" applyFont="1" applyBorder="1" applyAlignment="1">
      <alignment vertical="center" wrapText="1"/>
    </xf>
    <xf numFmtId="0" fontId="4" fillId="0" borderId="127" xfId="0" applyFont="1" applyBorder="1" applyAlignment="1">
      <alignment vertical="center" wrapText="1"/>
    </xf>
    <xf numFmtId="0" fontId="4" fillId="0" borderId="128" xfId="0" applyFont="1" applyBorder="1" applyAlignment="1">
      <alignment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vertical="center" wrapText="1"/>
    </xf>
    <xf numFmtId="0" fontId="4" fillId="0" borderId="11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10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1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4" xfId="0" applyFont="1" applyBorder="1" applyAlignment="1">
      <alignment vertical="center" wrapText="1"/>
    </xf>
    <xf numFmtId="0" fontId="4" fillId="0" borderId="121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9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5" fillId="0" borderId="136" xfId="0" applyFont="1" applyFill="1" applyBorder="1" applyAlignment="1">
      <alignment horizontal="right" vertical="center"/>
    </xf>
    <xf numFmtId="0" fontId="5" fillId="0" borderId="116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37" xfId="0" applyNumberFormat="1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 wrapText="1"/>
    </xf>
    <xf numFmtId="0" fontId="4" fillId="0" borderId="140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142" xfId="0" applyFont="1" applyFill="1" applyBorder="1" applyAlignment="1">
      <alignment vertical="center"/>
    </xf>
    <xf numFmtId="0" fontId="4" fillId="0" borderId="143" xfId="0" applyFont="1" applyFill="1" applyBorder="1" applyAlignment="1">
      <alignment vertical="center"/>
    </xf>
    <xf numFmtId="0" fontId="6" fillId="0" borderId="144" xfId="0" applyFont="1" applyFill="1" applyBorder="1" applyAlignment="1">
      <alignment vertical="center"/>
    </xf>
    <xf numFmtId="0" fontId="4" fillId="0" borderId="145" xfId="0" applyFont="1" applyFill="1" applyBorder="1" applyAlignment="1">
      <alignment horizontal="right" vertical="center"/>
    </xf>
    <xf numFmtId="0" fontId="6" fillId="0" borderId="146" xfId="0" applyFont="1" applyFill="1" applyBorder="1" applyAlignment="1">
      <alignment horizontal="right" vertical="center"/>
    </xf>
    <xf numFmtId="0" fontId="4" fillId="0" borderId="147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4" fillId="0" borderId="150" xfId="0" applyFont="1" applyFill="1" applyBorder="1" applyAlignment="1">
      <alignment horizontal="right" vertical="center"/>
    </xf>
    <xf numFmtId="0" fontId="4" fillId="0" borderId="151" xfId="0" applyFont="1" applyFill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4" fillId="0" borderId="153" xfId="0" applyFont="1" applyFill="1" applyBorder="1" applyAlignment="1">
      <alignment horizontal="right" vertical="center"/>
    </xf>
    <xf numFmtId="49" fontId="1" fillId="0" borderId="154" xfId="0" applyNumberFormat="1" applyFont="1" applyFill="1" applyBorder="1" applyAlignment="1">
      <alignment vertical="center"/>
    </xf>
    <xf numFmtId="0" fontId="4" fillId="0" borderId="155" xfId="0" applyFont="1" applyFill="1" applyBorder="1" applyAlignment="1">
      <alignment vertical="center"/>
    </xf>
    <xf numFmtId="0" fontId="4" fillId="0" borderId="156" xfId="0" applyFont="1" applyFill="1" applyBorder="1" applyAlignment="1">
      <alignment vertical="center"/>
    </xf>
    <xf numFmtId="0" fontId="6" fillId="0" borderId="157" xfId="0" applyFont="1" applyFill="1" applyBorder="1" applyAlignment="1">
      <alignment vertical="center"/>
    </xf>
    <xf numFmtId="0" fontId="4" fillId="0" borderId="158" xfId="0" applyFont="1" applyFill="1" applyBorder="1" applyAlignment="1">
      <alignment horizontal="right" vertical="center"/>
    </xf>
    <xf numFmtId="0" fontId="6" fillId="0" borderId="159" xfId="0" applyFont="1" applyFill="1" applyBorder="1" applyAlignment="1">
      <alignment horizontal="right" vertical="center"/>
    </xf>
    <xf numFmtId="0" fontId="4" fillId="0" borderId="160" xfId="0" applyFont="1" applyFill="1" applyBorder="1" applyAlignment="1">
      <alignment horizontal="right" vertical="center"/>
    </xf>
    <xf numFmtId="0" fontId="1" fillId="0" borderId="161" xfId="0" applyFont="1" applyFill="1" applyBorder="1" applyAlignment="1">
      <alignment vertical="center"/>
    </xf>
    <xf numFmtId="0" fontId="6" fillId="0" borderId="161" xfId="0" applyFont="1" applyFill="1" applyBorder="1" applyAlignment="1">
      <alignment horizontal="right" vertical="center"/>
    </xf>
    <xf numFmtId="49" fontId="1" fillId="0" borderId="162" xfId="0" applyNumberFormat="1" applyFont="1" applyBorder="1" applyAlignment="1">
      <alignment vertical="center"/>
    </xf>
    <xf numFmtId="0" fontId="4" fillId="0" borderId="163" xfId="0" applyFont="1" applyFill="1" applyBorder="1" applyAlignment="1">
      <alignment vertical="center"/>
    </xf>
    <xf numFmtId="0" fontId="4" fillId="0" borderId="147" xfId="0" applyFont="1" applyFill="1" applyBorder="1" applyAlignment="1">
      <alignment vertical="center"/>
    </xf>
    <xf numFmtId="0" fontId="4" fillId="0" borderId="148" xfId="0" applyFont="1" applyFill="1" applyBorder="1" applyAlignment="1">
      <alignment vertical="center"/>
    </xf>
    <xf numFmtId="0" fontId="6" fillId="0" borderId="149" xfId="0" applyFont="1" applyFill="1" applyBorder="1" applyAlignment="1">
      <alignment vertical="center"/>
    </xf>
    <xf numFmtId="0" fontId="4" fillId="0" borderId="164" xfId="0" applyFont="1" applyFill="1" applyBorder="1" applyAlignment="1">
      <alignment horizontal="right" vertical="center"/>
    </xf>
    <xf numFmtId="0" fontId="1" fillId="0" borderId="165" xfId="0" applyFont="1" applyFill="1" applyBorder="1" applyAlignment="1">
      <alignment vertical="center"/>
    </xf>
    <xf numFmtId="0" fontId="6" fillId="0" borderId="165" xfId="0" applyFont="1" applyFill="1" applyBorder="1" applyAlignment="1">
      <alignment horizontal="right" vertical="center"/>
    </xf>
    <xf numFmtId="0" fontId="6" fillId="33" borderId="58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4" fillId="33" borderId="166" xfId="0" applyFont="1" applyFill="1" applyBorder="1" applyAlignment="1">
      <alignment vertical="center"/>
    </xf>
    <xf numFmtId="0" fontId="6" fillId="33" borderId="167" xfId="0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right" vertical="center"/>
    </xf>
    <xf numFmtId="0" fontId="0" fillId="33" borderId="57" xfId="0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0" fontId="6" fillId="33" borderId="62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vertical="center"/>
    </xf>
    <xf numFmtId="0" fontId="4" fillId="0" borderId="16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16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135" xfId="0" applyFont="1" applyBorder="1" applyAlignment="1">
      <alignment horizontal="right" vertical="center"/>
    </xf>
    <xf numFmtId="0" fontId="5" fillId="0" borderId="170" xfId="0" applyFont="1" applyFill="1" applyBorder="1" applyAlignment="1">
      <alignment horizontal="right" vertical="center"/>
    </xf>
    <xf numFmtId="0" fontId="5" fillId="0" borderId="171" xfId="0" applyFont="1" applyFill="1" applyBorder="1" applyAlignment="1">
      <alignment vertical="center"/>
    </xf>
    <xf numFmtId="0" fontId="4" fillId="0" borderId="172" xfId="0" applyFont="1" applyFill="1" applyBorder="1" applyAlignment="1">
      <alignment vertical="center"/>
    </xf>
    <xf numFmtId="0" fontId="6" fillId="0" borderId="135" xfId="0" applyFont="1" applyFill="1" applyBorder="1" applyAlignment="1">
      <alignment horizontal="right" vertical="center"/>
    </xf>
    <xf numFmtId="0" fontId="4" fillId="0" borderId="173" xfId="0" applyFont="1" applyFill="1" applyBorder="1" applyAlignment="1">
      <alignment vertical="center"/>
    </xf>
    <xf numFmtId="0" fontId="4" fillId="0" borderId="174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4" fillId="0" borderId="175" xfId="0" applyFont="1" applyBorder="1" applyAlignment="1">
      <alignment vertical="center"/>
    </xf>
    <xf numFmtId="49" fontId="1" fillId="34" borderId="11" xfId="0" applyNumberFormat="1" applyFont="1" applyFill="1" applyBorder="1" applyAlignment="1">
      <alignment horizontal="left" vertical="center"/>
    </xf>
    <xf numFmtId="0" fontId="4" fillId="0" borderId="176" xfId="0" applyFont="1" applyBorder="1" applyAlignment="1">
      <alignment horizontal="right" vertical="center"/>
    </xf>
    <xf numFmtId="0" fontId="1" fillId="0" borderId="97" xfId="0" applyFont="1" applyBorder="1" applyAlignment="1">
      <alignment vertical="center"/>
    </xf>
    <xf numFmtId="0" fontId="4" fillId="0" borderId="97" xfId="0" applyFont="1" applyBorder="1" applyAlignment="1">
      <alignment horizontal="right" vertical="center"/>
    </xf>
    <xf numFmtId="0" fontId="1" fillId="0" borderId="101" xfId="0" applyFont="1" applyBorder="1" applyAlignment="1">
      <alignment vertical="center"/>
    </xf>
    <xf numFmtId="0" fontId="4" fillId="0" borderId="177" xfId="0" applyFont="1" applyBorder="1" applyAlignment="1">
      <alignment horizontal="right" vertical="center"/>
    </xf>
    <xf numFmtId="49" fontId="1" fillId="0" borderId="178" xfId="0" applyNumberFormat="1" applyFont="1" applyBorder="1" applyAlignment="1">
      <alignment horizontal="left" vertical="center"/>
    </xf>
    <xf numFmtId="0" fontId="4" fillId="0" borderId="114" xfId="0" applyFont="1" applyBorder="1" applyAlignment="1">
      <alignment vertical="center" wrapText="1"/>
    </xf>
    <xf numFmtId="0" fontId="4" fillId="0" borderId="179" xfId="0" applyFont="1" applyFill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80" xfId="0" applyFont="1" applyBorder="1" applyAlignment="1">
      <alignment vertical="center"/>
    </xf>
    <xf numFmtId="0" fontId="4" fillId="0" borderId="181" xfId="0" applyFont="1" applyBorder="1" applyAlignment="1">
      <alignment vertical="center"/>
    </xf>
    <xf numFmtId="0" fontId="6" fillId="0" borderId="182" xfId="0" applyFont="1" applyBorder="1" applyAlignment="1">
      <alignment horizontal="right" vertical="center"/>
    </xf>
    <xf numFmtId="0" fontId="4" fillId="0" borderId="179" xfId="0" applyFont="1" applyBorder="1" applyAlignment="1">
      <alignment vertical="center"/>
    </xf>
    <xf numFmtId="0" fontId="6" fillId="0" borderId="178" xfId="0" applyFont="1" applyBorder="1" applyAlignment="1">
      <alignment horizontal="right" vertical="center"/>
    </xf>
    <xf numFmtId="0" fontId="1" fillId="0" borderId="113" xfId="0" applyFont="1" applyFill="1" applyBorder="1" applyAlignment="1">
      <alignment horizontal="left" vertical="center"/>
    </xf>
    <xf numFmtId="0" fontId="4" fillId="0" borderId="183" xfId="0" applyFont="1" applyBorder="1" applyAlignment="1">
      <alignment horizontal="right" vertical="center"/>
    </xf>
    <xf numFmtId="0" fontId="1" fillId="0" borderId="184" xfId="0" applyFont="1" applyBorder="1" applyAlignment="1">
      <alignment vertical="center"/>
    </xf>
    <xf numFmtId="0" fontId="4" fillId="33" borderId="109" xfId="0" applyFont="1" applyFill="1" applyBorder="1" applyAlignment="1">
      <alignment horizontal="right" vertical="center" wrapText="1"/>
    </xf>
    <xf numFmtId="0" fontId="4" fillId="33" borderId="185" xfId="0" applyFont="1" applyFill="1" applyBorder="1" applyAlignment="1">
      <alignment vertical="center"/>
    </xf>
    <xf numFmtId="0" fontId="4" fillId="33" borderId="186" xfId="0" applyFont="1" applyFill="1" applyBorder="1" applyAlignment="1">
      <alignment vertical="center"/>
    </xf>
    <xf numFmtId="0" fontId="4" fillId="33" borderId="187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188" xfId="0" applyFont="1" applyFill="1" applyBorder="1" applyAlignment="1">
      <alignment vertical="center" wrapText="1"/>
    </xf>
    <xf numFmtId="0" fontId="4" fillId="0" borderId="189" xfId="0" applyFont="1" applyFill="1" applyBorder="1" applyAlignment="1">
      <alignment vertical="center"/>
    </xf>
    <xf numFmtId="0" fontId="4" fillId="0" borderId="190" xfId="0" applyFont="1" applyFill="1" applyBorder="1" applyAlignment="1">
      <alignment vertical="center"/>
    </xf>
    <xf numFmtId="0" fontId="4" fillId="0" borderId="191" xfId="0" applyFont="1" applyFill="1" applyBorder="1" applyAlignment="1">
      <alignment vertical="center"/>
    </xf>
    <xf numFmtId="0" fontId="6" fillId="0" borderId="19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08" xfId="0" applyFont="1" applyBorder="1" applyAlignment="1">
      <alignment horizontal="right" vertical="center"/>
    </xf>
    <xf numFmtId="0" fontId="6" fillId="0" borderId="118" xfId="0" applyFont="1" applyBorder="1" applyAlignment="1">
      <alignment horizontal="center" vertical="center"/>
    </xf>
    <xf numFmtId="0" fontId="4" fillId="0" borderId="192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0" fontId="4" fillId="0" borderId="109" xfId="0" applyFont="1" applyBorder="1" applyAlignment="1">
      <alignment horizontal="right" vertical="center"/>
    </xf>
    <xf numFmtId="0" fontId="6" fillId="0" borderId="114" xfId="0" applyFont="1" applyBorder="1" applyAlignment="1">
      <alignment horizontal="right" vertical="center"/>
    </xf>
    <xf numFmtId="0" fontId="6" fillId="0" borderId="112" xfId="0" applyFont="1" applyBorder="1" applyAlignment="1">
      <alignment horizontal="right" vertical="center"/>
    </xf>
    <xf numFmtId="0" fontId="4" fillId="0" borderId="194" xfId="0" applyFont="1" applyBorder="1" applyAlignment="1">
      <alignment horizontal="right" vertical="center"/>
    </xf>
    <xf numFmtId="49" fontId="1" fillId="0" borderId="195" xfId="0" applyNumberFormat="1" applyFont="1" applyBorder="1" applyAlignment="1">
      <alignment horizontal="left" vertical="center"/>
    </xf>
    <xf numFmtId="0" fontId="4" fillId="0" borderId="196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/>
    </xf>
    <xf numFmtId="0" fontId="4" fillId="0" borderId="198" xfId="0" applyFont="1" applyBorder="1" applyAlignment="1">
      <alignment vertical="center"/>
    </xf>
    <xf numFmtId="0" fontId="4" fillId="0" borderId="194" xfId="0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6" fillId="0" borderId="196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5" borderId="199" xfId="0" applyFont="1" applyFill="1" applyBorder="1" applyAlignment="1">
      <alignment horizontal="right" vertical="center"/>
    </xf>
    <xf numFmtId="0" fontId="4" fillId="35" borderId="200" xfId="0" applyFont="1" applyFill="1" applyBorder="1" applyAlignment="1">
      <alignment vertical="center"/>
    </xf>
    <xf numFmtId="0" fontId="6" fillId="35" borderId="200" xfId="0" applyFont="1" applyFill="1" applyBorder="1" applyAlignment="1">
      <alignment vertical="center"/>
    </xf>
    <xf numFmtId="0" fontId="6" fillId="35" borderId="201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35" borderId="202" xfId="0" applyFont="1" applyFill="1" applyBorder="1" applyAlignment="1">
      <alignment horizontal="right" vertical="center"/>
    </xf>
    <xf numFmtId="0" fontId="4" fillId="35" borderId="198" xfId="0" applyFont="1" applyFill="1" applyBorder="1" applyAlignment="1">
      <alignment horizontal="center" vertical="center"/>
    </xf>
    <xf numFmtId="0" fontId="6" fillId="35" borderId="198" xfId="0" applyFont="1" applyFill="1" applyBorder="1" applyAlignment="1">
      <alignment horizontal="right" vertical="center"/>
    </xf>
    <xf numFmtId="0" fontId="4" fillId="35" borderId="198" xfId="0" applyFont="1" applyFill="1" applyBorder="1" applyAlignment="1">
      <alignment vertical="center"/>
    </xf>
    <xf numFmtId="0" fontId="6" fillId="35" borderId="196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33" borderId="203" xfId="0" applyFont="1" applyFill="1" applyBorder="1" applyAlignment="1">
      <alignment horizontal="right" vertical="center"/>
    </xf>
    <xf numFmtId="0" fontId="6" fillId="33" borderId="203" xfId="0" applyFont="1" applyFill="1" applyBorder="1" applyAlignment="1">
      <alignment horizontal="right" vertical="center"/>
    </xf>
    <xf numFmtId="49" fontId="1" fillId="33" borderId="185" xfId="0" applyNumberFormat="1" applyFont="1" applyFill="1" applyBorder="1" applyAlignment="1">
      <alignment horizontal="left" vertical="center"/>
    </xf>
    <xf numFmtId="0" fontId="6" fillId="36" borderId="185" xfId="0" applyFont="1" applyFill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49" fontId="1" fillId="0" borderId="204" xfId="0" applyNumberFormat="1" applyFont="1" applyBorder="1" applyAlignment="1">
      <alignment horizontal="left" vertical="center"/>
    </xf>
    <xf numFmtId="0" fontId="4" fillId="0" borderId="205" xfId="0" applyFont="1" applyBorder="1" applyAlignment="1">
      <alignment vertical="center" wrapText="1"/>
    </xf>
    <xf numFmtId="0" fontId="4" fillId="0" borderId="44" xfId="0" applyFont="1" applyFill="1" applyBorder="1" applyAlignment="1">
      <alignment vertical="center"/>
    </xf>
    <xf numFmtId="0" fontId="6" fillId="0" borderId="206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207" xfId="0" applyFont="1" applyBorder="1" applyAlignment="1">
      <alignment vertical="center"/>
    </xf>
    <xf numFmtId="0" fontId="4" fillId="0" borderId="208" xfId="0" applyFont="1" applyBorder="1" applyAlignment="1">
      <alignment vertical="center"/>
    </xf>
    <xf numFmtId="0" fontId="4" fillId="0" borderId="209" xfId="0" applyFont="1" applyBorder="1" applyAlignment="1">
      <alignment vertical="center"/>
    </xf>
    <xf numFmtId="0" fontId="4" fillId="0" borderId="10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33" borderId="10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" fillId="0" borderId="21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171" xfId="0" applyFont="1" applyFill="1" applyBorder="1" applyAlignment="1">
      <alignment vertical="center" wrapText="1"/>
    </xf>
    <xf numFmtId="0" fontId="4" fillId="0" borderId="121" xfId="0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122" xfId="0" applyFont="1" applyFill="1" applyBorder="1" applyAlignment="1">
      <alignment horizontal="right" vertical="center"/>
    </xf>
    <xf numFmtId="0" fontId="4" fillId="0" borderId="135" xfId="0" applyFont="1" applyFill="1" applyBorder="1" applyAlignment="1">
      <alignment horizontal="right" vertical="center"/>
    </xf>
    <xf numFmtId="0" fontId="1" fillId="0" borderId="97" xfId="0" applyFont="1" applyFill="1" applyBorder="1" applyAlignment="1">
      <alignment vertical="center"/>
    </xf>
    <xf numFmtId="0" fontId="4" fillId="0" borderId="211" xfId="0" applyFont="1" applyFill="1" applyBorder="1" applyAlignment="1">
      <alignment horizontal="center" vertical="center"/>
    </xf>
    <xf numFmtId="0" fontId="4" fillId="33" borderId="20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0" borderId="176" xfId="0" applyFont="1" applyFill="1" applyBorder="1" applyAlignment="1">
      <alignment vertical="center"/>
    </xf>
    <xf numFmtId="0" fontId="4" fillId="0" borderId="212" xfId="0" applyFont="1" applyFill="1" applyBorder="1" applyAlignment="1">
      <alignment vertical="center" wrapText="1"/>
    </xf>
    <xf numFmtId="0" fontId="4" fillId="0" borderId="213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vertical="center"/>
    </xf>
    <xf numFmtId="0" fontId="4" fillId="33" borderId="214" xfId="0" applyFont="1" applyFill="1" applyBorder="1" applyAlignment="1">
      <alignment vertical="center"/>
    </xf>
    <xf numFmtId="0" fontId="1" fillId="33" borderId="132" xfId="0" applyFont="1" applyFill="1" applyBorder="1" applyAlignment="1">
      <alignment vertical="center"/>
    </xf>
    <xf numFmtId="0" fontId="4" fillId="33" borderId="10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92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right" vertical="center"/>
    </xf>
    <xf numFmtId="0" fontId="4" fillId="33" borderId="21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173" xfId="0" applyFont="1" applyFill="1" applyBorder="1" applyAlignment="1">
      <alignment horizontal="center" vertical="center"/>
    </xf>
    <xf numFmtId="0" fontId="4" fillId="33" borderId="216" xfId="0" applyFont="1" applyFill="1" applyBorder="1" applyAlignment="1">
      <alignment vertical="center"/>
    </xf>
    <xf numFmtId="0" fontId="4" fillId="0" borderId="212" xfId="0" applyFont="1" applyFill="1" applyBorder="1" applyAlignment="1">
      <alignment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204" xfId="0" applyNumberFormat="1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0" fontId="15" fillId="0" borderId="176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1" fillId="0" borderId="176" xfId="0" applyFont="1" applyBorder="1" applyAlignment="1">
      <alignment horizontal="left" vertical="center"/>
    </xf>
    <xf numFmtId="0" fontId="4" fillId="0" borderId="212" xfId="0" applyFont="1" applyBorder="1" applyAlignment="1">
      <alignment vertical="center"/>
    </xf>
    <xf numFmtId="0" fontId="4" fillId="36" borderId="5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vertical="center"/>
    </xf>
    <xf numFmtId="0" fontId="15" fillId="0" borderId="217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8" fillId="0" borderId="119" xfId="0" applyFont="1" applyBorder="1" applyAlignment="1">
      <alignment/>
    </xf>
    <xf numFmtId="0" fontId="0" fillId="0" borderId="120" xfId="0" applyBorder="1" applyAlignment="1">
      <alignment/>
    </xf>
    <xf numFmtId="0" fontId="15" fillId="0" borderId="218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219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/>
    </xf>
    <xf numFmtId="0" fontId="4" fillId="0" borderId="22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206" xfId="0" applyFont="1" applyFill="1" applyBorder="1" applyAlignment="1">
      <alignment vertical="center"/>
    </xf>
    <xf numFmtId="0" fontId="4" fillId="0" borderId="221" xfId="0" applyFont="1" applyFill="1" applyBorder="1" applyAlignment="1">
      <alignment vertical="center"/>
    </xf>
    <xf numFmtId="0" fontId="4" fillId="0" borderId="222" xfId="0" applyFont="1" applyFill="1" applyBorder="1" applyAlignment="1">
      <alignment horizontal="center" vertical="center"/>
    </xf>
    <xf numFmtId="0" fontId="4" fillId="0" borderId="223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" fillId="0" borderId="116" xfId="0" applyFont="1" applyFill="1" applyBorder="1" applyAlignment="1">
      <alignment vertical="center"/>
    </xf>
    <xf numFmtId="49" fontId="1" fillId="0" borderId="211" xfId="0" applyNumberFormat="1" applyFont="1" applyFill="1" applyBorder="1" applyAlignment="1">
      <alignment horizontal="left" vertical="center"/>
    </xf>
    <xf numFmtId="0" fontId="1" fillId="0" borderId="213" xfId="0" applyFont="1" applyFill="1" applyBorder="1" applyAlignment="1">
      <alignment vertical="center"/>
    </xf>
    <xf numFmtId="0" fontId="1" fillId="0" borderId="222" xfId="0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224" xfId="0" applyFont="1" applyFill="1" applyBorder="1" applyAlignment="1">
      <alignment vertical="center"/>
    </xf>
    <xf numFmtId="49" fontId="1" fillId="0" borderId="225" xfId="0" applyNumberFormat="1" applyFont="1" applyBorder="1" applyAlignment="1">
      <alignment horizontal="left" vertical="center"/>
    </xf>
    <xf numFmtId="0" fontId="1" fillId="33" borderId="91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0" fontId="1" fillId="0" borderId="168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226" xfId="0" applyFont="1" applyFill="1" applyBorder="1" applyAlignment="1">
      <alignment vertical="center"/>
    </xf>
    <xf numFmtId="0" fontId="18" fillId="0" borderId="129" xfId="0" applyFont="1" applyBorder="1" applyAlignment="1">
      <alignment/>
    </xf>
    <xf numFmtId="0" fontId="15" fillId="0" borderId="227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49" fontId="1" fillId="33" borderId="187" xfId="0" applyNumberFormat="1" applyFont="1" applyFill="1" applyBorder="1" applyAlignment="1">
      <alignment horizontal="left" vertical="center"/>
    </xf>
    <xf numFmtId="0" fontId="1" fillId="0" borderId="228" xfId="0" applyFont="1" applyFill="1" applyBorder="1" applyAlignment="1">
      <alignment vertical="center"/>
    </xf>
    <xf numFmtId="0" fontId="1" fillId="0" borderId="229" xfId="0" applyFont="1" applyFill="1" applyBorder="1" applyAlignment="1">
      <alignment vertical="center"/>
    </xf>
    <xf numFmtId="0" fontId="1" fillId="0" borderId="230" xfId="0" applyFont="1" applyFill="1" applyBorder="1" applyAlignment="1">
      <alignment vertical="center"/>
    </xf>
    <xf numFmtId="0" fontId="1" fillId="0" borderId="231" xfId="0" applyFont="1" applyFill="1" applyBorder="1" applyAlignment="1">
      <alignment vertical="center"/>
    </xf>
    <xf numFmtId="49" fontId="1" fillId="0" borderId="116" xfId="0" applyNumberFormat="1" applyFont="1" applyFill="1" applyBorder="1" applyAlignment="1">
      <alignment horizontal="left" vertical="center"/>
    </xf>
    <xf numFmtId="0" fontId="4" fillId="0" borderId="176" xfId="0" applyFont="1" applyFill="1" applyBorder="1" applyAlignment="1">
      <alignment horizontal="right" vertical="center"/>
    </xf>
    <xf numFmtId="0" fontId="4" fillId="0" borderId="219" xfId="0" applyFont="1" applyFill="1" applyBorder="1" applyAlignment="1">
      <alignment vertical="center"/>
    </xf>
    <xf numFmtId="0" fontId="55" fillId="0" borderId="110" xfId="0" applyFont="1" applyFill="1" applyBorder="1" applyAlignment="1">
      <alignment vertical="center"/>
    </xf>
    <xf numFmtId="0" fontId="55" fillId="0" borderId="50" xfId="0" applyFont="1" applyFill="1" applyBorder="1" applyAlignment="1">
      <alignment horizontal="right" vertical="center"/>
    </xf>
    <xf numFmtId="0" fontId="55" fillId="0" borderId="28" xfId="0" applyFont="1" applyFill="1" applyBorder="1" applyAlignment="1">
      <alignment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vertical="center"/>
    </xf>
    <xf numFmtId="0" fontId="55" fillId="0" borderId="28" xfId="0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right" vertical="center"/>
    </xf>
    <xf numFmtId="0" fontId="55" fillId="0" borderId="121" xfId="0" applyFont="1" applyFill="1" applyBorder="1" applyAlignment="1">
      <alignment horizontal="right" vertical="center"/>
    </xf>
    <xf numFmtId="0" fontId="55" fillId="0" borderId="122" xfId="0" applyFont="1" applyFill="1" applyBorder="1" applyAlignment="1">
      <alignment horizontal="right" vertical="center"/>
    </xf>
    <xf numFmtId="0" fontId="55" fillId="0" borderId="135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vertical="center"/>
    </xf>
    <xf numFmtId="0" fontId="55" fillId="0" borderId="168" xfId="0" applyFont="1" applyFill="1" applyBorder="1" applyAlignment="1">
      <alignment vertical="center" wrapText="1"/>
    </xf>
    <xf numFmtId="0" fontId="55" fillId="0" borderId="35" xfId="0" applyFont="1" applyFill="1" applyBorder="1" applyAlignment="1">
      <alignment vertical="center" wrapText="1"/>
    </xf>
    <xf numFmtId="0" fontId="55" fillId="0" borderId="38" xfId="0" applyFont="1" applyFill="1" applyBorder="1" applyAlignment="1">
      <alignment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232" xfId="0" applyFont="1" applyFill="1" applyBorder="1" applyAlignment="1">
      <alignment horizontal="right" vertical="center"/>
    </xf>
    <xf numFmtId="0" fontId="1" fillId="0" borderId="23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56" fillId="0" borderId="170" xfId="0" applyFont="1" applyFill="1" applyBorder="1" applyAlignment="1">
      <alignment vertical="center"/>
    </xf>
    <xf numFmtId="0" fontId="56" fillId="0" borderId="234" xfId="0" applyFont="1" applyFill="1" applyBorder="1" applyAlignment="1">
      <alignment vertical="center"/>
    </xf>
    <xf numFmtId="0" fontId="56" fillId="0" borderId="235" xfId="0" applyFont="1" applyFill="1" applyBorder="1" applyAlignment="1">
      <alignment vertical="center"/>
    </xf>
    <xf numFmtId="0" fontId="56" fillId="0" borderId="99" xfId="0" applyFont="1" applyFill="1" applyBorder="1" applyAlignment="1">
      <alignment vertical="center"/>
    </xf>
    <xf numFmtId="0" fontId="56" fillId="0" borderId="210" xfId="0" applyFont="1" applyFill="1" applyBorder="1" applyAlignment="1">
      <alignment vertical="center"/>
    </xf>
    <xf numFmtId="0" fontId="56" fillId="0" borderId="159" xfId="0" applyFont="1" applyFill="1" applyBorder="1" applyAlignment="1">
      <alignment vertical="center"/>
    </xf>
    <xf numFmtId="0" fontId="55" fillId="0" borderId="35" xfId="0" applyFont="1" applyFill="1" applyBorder="1" applyAlignment="1">
      <alignment vertical="center"/>
    </xf>
    <xf numFmtId="49" fontId="56" fillId="0" borderId="11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55" fillId="0" borderId="171" xfId="0" applyFont="1" applyFill="1" applyBorder="1" applyAlignment="1">
      <alignment vertical="center"/>
    </xf>
    <xf numFmtId="0" fontId="6" fillId="0" borderId="236" xfId="0" applyFont="1" applyFill="1" applyBorder="1" applyAlignment="1">
      <alignment vertical="center"/>
    </xf>
    <xf numFmtId="0" fontId="55" fillId="0" borderId="142" xfId="0" applyFont="1" applyFill="1" applyBorder="1" applyAlignment="1">
      <alignment vertical="center"/>
    </xf>
    <xf numFmtId="0" fontId="55" fillId="0" borderId="143" xfId="0" applyFont="1" applyFill="1" applyBorder="1" applyAlignment="1">
      <alignment vertical="center"/>
    </xf>
    <xf numFmtId="0" fontId="57" fillId="0" borderId="144" xfId="0" applyFont="1" applyFill="1" applyBorder="1" applyAlignment="1">
      <alignment vertical="center"/>
    </xf>
    <xf numFmtId="0" fontId="4" fillId="0" borderId="237" xfId="0" applyFont="1" applyFill="1" applyBorder="1" applyAlignment="1">
      <alignment vertical="center"/>
    </xf>
    <xf numFmtId="0" fontId="4" fillId="0" borderId="238" xfId="0" applyFont="1" applyFill="1" applyBorder="1" applyAlignment="1">
      <alignment vertical="center"/>
    </xf>
    <xf numFmtId="0" fontId="6" fillId="0" borderId="239" xfId="0" applyFont="1" applyFill="1" applyBorder="1" applyAlignment="1">
      <alignment vertical="center"/>
    </xf>
    <xf numFmtId="0" fontId="4" fillId="0" borderId="24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55" fillId="0" borderId="147" xfId="0" applyFont="1" applyFill="1" applyBorder="1" applyAlignment="1">
      <alignment vertical="center"/>
    </xf>
    <xf numFmtId="0" fontId="55" fillId="0" borderId="148" xfId="0" applyFont="1" applyFill="1" applyBorder="1" applyAlignment="1">
      <alignment vertical="center"/>
    </xf>
    <xf numFmtId="0" fontId="57" fillId="0" borderId="149" xfId="0" applyFont="1" applyFill="1" applyBorder="1" applyAlignment="1">
      <alignment vertical="center"/>
    </xf>
    <xf numFmtId="49" fontId="1" fillId="0" borderId="241" xfId="0" applyNumberFormat="1" applyFont="1" applyFill="1" applyBorder="1" applyAlignment="1">
      <alignment vertical="center"/>
    </xf>
    <xf numFmtId="0" fontId="6" fillId="0" borderId="15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55" fillId="0" borderId="29" xfId="0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0" fontId="57" fillId="0" borderId="32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242" xfId="0" applyFont="1" applyFill="1" applyBorder="1" applyAlignment="1">
      <alignment vertical="center"/>
    </xf>
    <xf numFmtId="0" fontId="55" fillId="0" borderId="123" xfId="0" applyFont="1" applyFill="1" applyBorder="1" applyAlignment="1">
      <alignment vertical="center"/>
    </xf>
    <xf numFmtId="0" fontId="55" fillId="0" borderId="156" xfId="0" applyFont="1" applyFill="1" applyBorder="1" applyAlignment="1">
      <alignment vertical="center"/>
    </xf>
    <xf numFmtId="0" fontId="57" fillId="0" borderId="157" xfId="0" applyFont="1" applyFill="1" applyBorder="1" applyAlignment="1">
      <alignment vertical="center"/>
    </xf>
    <xf numFmtId="0" fontId="6" fillId="0" borderId="243" xfId="0" applyFont="1" applyFill="1" applyBorder="1" applyAlignment="1">
      <alignment vertical="center"/>
    </xf>
    <xf numFmtId="0" fontId="4" fillId="0" borderId="244" xfId="0" applyFont="1" applyFill="1" applyBorder="1" applyAlignment="1">
      <alignment vertical="center"/>
    </xf>
    <xf numFmtId="0" fontId="6" fillId="0" borderId="123" xfId="0" applyFont="1" applyFill="1" applyBorder="1" applyAlignment="1">
      <alignment vertical="center"/>
    </xf>
    <xf numFmtId="0" fontId="6" fillId="0" borderId="156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6" fillId="0" borderId="148" xfId="0" applyFont="1" applyFill="1" applyBorder="1" applyAlignment="1">
      <alignment vertical="center"/>
    </xf>
    <xf numFmtId="0" fontId="55" fillId="0" borderId="245" xfId="0" applyFont="1" applyFill="1" applyBorder="1" applyAlignment="1">
      <alignment vertical="center"/>
    </xf>
    <xf numFmtId="0" fontId="57" fillId="0" borderId="163" xfId="0" applyFont="1" applyFill="1" applyBorder="1" applyAlignment="1">
      <alignment vertical="center"/>
    </xf>
    <xf numFmtId="0" fontId="4" fillId="0" borderId="245" xfId="0" applyFont="1" applyFill="1" applyBorder="1" applyAlignment="1">
      <alignment vertical="center"/>
    </xf>
    <xf numFmtId="0" fontId="6" fillId="0" borderId="16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55" fillId="0" borderId="168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right" vertical="center"/>
    </xf>
    <xf numFmtId="0" fontId="4" fillId="0" borderId="128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15" fillId="0" borderId="95" xfId="0" applyFont="1" applyFill="1" applyBorder="1" applyAlignment="1">
      <alignment vertical="center"/>
    </xf>
    <xf numFmtId="0" fontId="55" fillId="0" borderId="171" xfId="0" applyFont="1" applyFill="1" applyBorder="1" applyAlignment="1">
      <alignment vertical="center"/>
    </xf>
    <xf numFmtId="0" fontId="55" fillId="0" borderId="173" xfId="0" applyFont="1" applyFill="1" applyBorder="1" applyAlignment="1">
      <alignment vertical="center"/>
    </xf>
    <xf numFmtId="0" fontId="55" fillId="0" borderId="172" xfId="0" applyFont="1" applyFill="1" applyBorder="1" applyAlignment="1">
      <alignment vertical="center"/>
    </xf>
    <xf numFmtId="0" fontId="55" fillId="0" borderId="174" xfId="0" applyFont="1" applyFill="1" applyBorder="1" applyAlignment="1">
      <alignment vertical="center"/>
    </xf>
    <xf numFmtId="0" fontId="57" fillId="0" borderId="135" xfId="0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vertical="center"/>
    </xf>
    <xf numFmtId="0" fontId="55" fillId="0" borderId="128" xfId="0" applyFont="1" applyFill="1" applyBorder="1" applyAlignment="1">
      <alignment vertical="center"/>
    </xf>
    <xf numFmtId="0" fontId="57" fillId="0" borderId="50" xfId="0" applyFont="1" applyFill="1" applyBorder="1" applyAlignment="1">
      <alignment horizontal="right" vertical="center"/>
    </xf>
    <xf numFmtId="0" fontId="55" fillId="0" borderId="212" xfId="0" applyFont="1" applyFill="1" applyBorder="1" applyAlignment="1">
      <alignment vertical="center"/>
    </xf>
    <xf numFmtId="0" fontId="55" fillId="0" borderId="121" xfId="0" applyFont="1" applyFill="1" applyBorder="1" applyAlignment="1">
      <alignment vertical="center"/>
    </xf>
    <xf numFmtId="0" fontId="55" fillId="0" borderId="122" xfId="0" applyFont="1" applyFill="1" applyBorder="1" applyAlignment="1">
      <alignment vertical="center"/>
    </xf>
    <xf numFmtId="0" fontId="15" fillId="0" borderId="94" xfId="0" applyFont="1" applyFill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15" fillId="0" borderId="204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/>
    </xf>
    <xf numFmtId="0" fontId="4" fillId="33" borderId="53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33" borderId="54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vertical="center" wrapText="1"/>
    </xf>
    <xf numFmtId="49" fontId="4" fillId="33" borderId="54" xfId="0" applyNumberFormat="1" applyFont="1" applyFill="1" applyBorder="1" applyAlignment="1">
      <alignment vertical="center" wrapText="1"/>
    </xf>
    <xf numFmtId="49" fontId="4" fillId="33" borderId="57" xfId="0" applyNumberFormat="1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" fillId="0" borderId="211" xfId="0" applyFont="1" applyFill="1" applyBorder="1" applyAlignment="1">
      <alignment horizontal="left" vertical="center"/>
    </xf>
    <xf numFmtId="0" fontId="1" fillId="0" borderId="136" xfId="0" applyFont="1" applyFill="1" applyBorder="1" applyAlignment="1">
      <alignment horizontal="left" vertical="center"/>
    </xf>
    <xf numFmtId="0" fontId="4" fillId="0" borderId="224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1" fillId="0" borderId="115" xfId="0" applyFont="1" applyFill="1" applyBorder="1" applyAlignment="1">
      <alignment horizontal="left" vertical="center"/>
    </xf>
    <xf numFmtId="0" fontId="4" fillId="0" borderId="246" xfId="0" applyFont="1" applyFill="1" applyBorder="1" applyAlignment="1">
      <alignment horizontal="left" vertical="center" wrapText="1"/>
    </xf>
    <xf numFmtId="0" fontId="4" fillId="33" borderId="105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vertical="center"/>
    </xf>
    <xf numFmtId="0" fontId="4" fillId="33" borderId="247" xfId="0" applyFont="1" applyFill="1" applyBorder="1" applyAlignment="1">
      <alignment vertical="center" wrapText="1"/>
    </xf>
    <xf numFmtId="0" fontId="4" fillId="33" borderId="248" xfId="0" applyFont="1" applyFill="1" applyBorder="1" applyAlignment="1">
      <alignment vertical="center"/>
    </xf>
    <xf numFmtId="0" fontId="1" fillId="0" borderId="132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49" fontId="4" fillId="35" borderId="249" xfId="0" applyNumberFormat="1" applyFont="1" applyFill="1" applyBorder="1" applyAlignment="1">
      <alignment horizontal="left" vertical="center"/>
    </xf>
    <xf numFmtId="49" fontId="4" fillId="35" borderId="200" xfId="0" applyNumberFormat="1" applyFont="1" applyFill="1" applyBorder="1" applyAlignment="1">
      <alignment horizontal="left" vertical="center"/>
    </xf>
    <xf numFmtId="0" fontId="4" fillId="35" borderId="200" xfId="0" applyFont="1" applyFill="1" applyBorder="1" applyAlignment="1">
      <alignment vertical="center"/>
    </xf>
    <xf numFmtId="0" fontId="4" fillId="35" borderId="200" xfId="0" applyFont="1" applyFill="1" applyBorder="1" applyAlignment="1">
      <alignment horizontal="left" vertical="center" wrapText="1"/>
    </xf>
    <xf numFmtId="0" fontId="0" fillId="35" borderId="200" xfId="0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92" xfId="0" applyFont="1" applyFill="1" applyBorder="1" applyAlignment="1">
      <alignment horizontal="center" vertical="center"/>
    </xf>
    <xf numFmtId="0" fontId="4" fillId="0" borderId="193" xfId="0" applyFont="1" applyFill="1" applyBorder="1" applyAlignment="1">
      <alignment horizontal="center" vertical="center"/>
    </xf>
    <xf numFmtId="0" fontId="4" fillId="0" borderId="193" xfId="0" applyFont="1" applyFill="1" applyBorder="1" applyAlignment="1">
      <alignment vertical="center"/>
    </xf>
    <xf numFmtId="0" fontId="4" fillId="0" borderId="129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20" xfId="0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33" borderId="250" xfId="0" applyNumberFormat="1" applyFont="1" applyFill="1" applyBorder="1" applyAlignment="1">
      <alignment vertical="center" wrapText="1"/>
    </xf>
    <xf numFmtId="49" fontId="4" fillId="33" borderId="25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 wrapText="1"/>
    </xf>
    <xf numFmtId="0" fontId="4" fillId="33" borderId="215" xfId="0" applyFont="1" applyFill="1" applyBorder="1" applyAlignment="1">
      <alignment vertical="center"/>
    </xf>
    <xf numFmtId="0" fontId="4" fillId="0" borderId="1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  <cellStyle name="Százalék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30"/>
  <sheetViews>
    <sheetView zoomScalePageLayoutView="0" workbookViewId="0" topLeftCell="A1">
      <selection activeCell="A3" sqref="A3:IV29"/>
    </sheetView>
  </sheetViews>
  <sheetFormatPr defaultColWidth="9.00390625" defaultRowHeight="12.75"/>
  <sheetData>
    <row r="2" ht="13.5" thickBot="1"/>
    <row r="3" spans="1:47" s="62" customFormat="1" ht="15.75">
      <c r="A3" s="200"/>
      <c r="B3" s="1"/>
      <c r="C3" s="24"/>
      <c r="D3" s="25"/>
      <c r="E3" s="23"/>
      <c r="F3" s="26" t="s">
        <v>9</v>
      </c>
      <c r="G3" s="27" t="s">
        <v>11</v>
      </c>
      <c r="H3" s="27" t="s">
        <v>12</v>
      </c>
      <c r="I3" s="28" t="s">
        <v>13</v>
      </c>
      <c r="J3" s="26" t="s">
        <v>9</v>
      </c>
      <c r="K3" s="27" t="s">
        <v>10</v>
      </c>
      <c r="L3" s="27" t="s">
        <v>12</v>
      </c>
      <c r="M3" s="28" t="s">
        <v>13</v>
      </c>
      <c r="N3" s="26" t="s">
        <v>9</v>
      </c>
      <c r="O3" s="27" t="s">
        <v>10</v>
      </c>
      <c r="P3" s="27" t="s">
        <v>12</v>
      </c>
      <c r="Q3" s="28" t="s">
        <v>13</v>
      </c>
      <c r="R3" s="26" t="s">
        <v>9</v>
      </c>
      <c r="S3" s="27" t="s">
        <v>11</v>
      </c>
      <c r="T3" s="27" t="s">
        <v>12</v>
      </c>
      <c r="U3" s="28" t="s">
        <v>13</v>
      </c>
      <c r="V3" s="26" t="s">
        <v>9</v>
      </c>
      <c r="W3" s="27" t="s">
        <v>11</v>
      </c>
      <c r="X3" s="27" t="s">
        <v>12</v>
      </c>
      <c r="Y3" s="28" t="s">
        <v>13</v>
      </c>
      <c r="Z3" s="26" t="s">
        <v>9</v>
      </c>
      <c r="AA3" s="27" t="s">
        <v>10</v>
      </c>
      <c r="AB3" s="27" t="s">
        <v>12</v>
      </c>
      <c r="AC3" s="28" t="s">
        <v>13</v>
      </c>
      <c r="AD3" s="29" t="s">
        <v>9</v>
      </c>
      <c r="AE3" s="22" t="s">
        <v>11</v>
      </c>
      <c r="AF3" s="22" t="s">
        <v>12</v>
      </c>
      <c r="AG3" s="30" t="s">
        <v>13</v>
      </c>
      <c r="AH3" s="172"/>
      <c r="AI3" s="109" t="s">
        <v>21</v>
      </c>
      <c r="AJ3" s="185"/>
      <c r="AK3" s="158" t="s">
        <v>21</v>
      </c>
      <c r="AL3" s="47"/>
      <c r="AM3" s="116"/>
      <c r="AN3" s="47"/>
      <c r="AO3" s="47"/>
      <c r="AP3" s="47"/>
      <c r="AQ3" s="61"/>
      <c r="AR3" s="118"/>
      <c r="AS3" s="47"/>
      <c r="AT3" s="47"/>
      <c r="AU3" s="47"/>
    </row>
    <row r="4" spans="1:47" s="20" customFormat="1" ht="15.75" customHeight="1">
      <c r="A4" s="170"/>
      <c r="B4" s="642" t="s">
        <v>76</v>
      </c>
      <c r="C4" s="643"/>
      <c r="D4" s="63" t="e">
        <f>SUM(D5:D8)</f>
        <v>#REF!</v>
      </c>
      <c r="E4" s="64">
        <f>SUM(E5:E8)</f>
        <v>30</v>
      </c>
      <c r="F4" s="65">
        <f>SUM(F5:F8)</f>
        <v>0</v>
      </c>
      <c r="G4" s="53">
        <f>SUM(G5:G8)</f>
        <v>0</v>
      </c>
      <c r="H4" s="53"/>
      <c r="I4" s="66">
        <f aca="true" t="shared" si="0" ref="I4:O4">SUM(I5:I8)</f>
        <v>0</v>
      </c>
      <c r="J4" s="51">
        <f t="shared" si="0"/>
        <v>0</v>
      </c>
      <c r="K4" s="53">
        <f t="shared" si="0"/>
        <v>0</v>
      </c>
      <c r="L4" s="53">
        <f t="shared" si="0"/>
        <v>0</v>
      </c>
      <c r="M4" s="52">
        <f t="shared" si="0"/>
        <v>0</v>
      </c>
      <c r="N4" s="51">
        <f t="shared" si="0"/>
        <v>0</v>
      </c>
      <c r="O4" s="53">
        <f t="shared" si="0"/>
        <v>0</v>
      </c>
      <c r="P4" s="53"/>
      <c r="Q4" s="66">
        <f>SUM(Q5:Q8)</f>
        <v>0</v>
      </c>
      <c r="R4" s="51">
        <f>SUM(R5:R8)</f>
        <v>8</v>
      </c>
      <c r="S4" s="67">
        <f>SUM(S5:S8)</f>
        <v>0</v>
      </c>
      <c r="T4" s="53"/>
      <c r="U4" s="66">
        <f>SUM(U5:U8)</f>
        <v>16</v>
      </c>
      <c r="V4" s="51">
        <f>SUM(V5:V8)</f>
        <v>6</v>
      </c>
      <c r="W4" s="67">
        <f>SUM(W5:W8)</f>
        <v>0</v>
      </c>
      <c r="X4" s="53"/>
      <c r="Y4" s="66">
        <f>SUM(Y5:Y8)</f>
        <v>14</v>
      </c>
      <c r="Z4" s="51">
        <f>SUM(Z5:Z8)</f>
        <v>0</v>
      </c>
      <c r="AA4" s="53">
        <f>SUM(AA5:AA8)</f>
        <v>0</v>
      </c>
      <c r="AB4" s="53"/>
      <c r="AC4" s="66">
        <f>SUM(AC5:AC8)</f>
        <v>0</v>
      </c>
      <c r="AD4" s="51">
        <f>SUM(AD5:AD8)</f>
        <v>0</v>
      </c>
      <c r="AE4" s="67">
        <f>SUM(AE5:AE8)</f>
        <v>0</v>
      </c>
      <c r="AF4" s="53"/>
      <c r="AG4" s="66">
        <f>SUM(AG5:AG8)</f>
        <v>0</v>
      </c>
      <c r="AH4" s="173" t="s">
        <v>4</v>
      </c>
      <c r="AI4" s="7" t="s">
        <v>124</v>
      </c>
      <c r="AJ4" s="188" t="s">
        <v>33</v>
      </c>
      <c r="AK4" s="159" t="s">
        <v>110</v>
      </c>
      <c r="AL4" s="23"/>
      <c r="AM4" s="116"/>
      <c r="AN4" s="61"/>
      <c r="AO4" s="119"/>
      <c r="AP4" s="47"/>
      <c r="AQ4" s="61"/>
      <c r="AR4" s="117"/>
      <c r="AS4" s="47"/>
      <c r="AT4" s="47"/>
      <c r="AU4" s="47"/>
    </row>
    <row r="5" spans="1:47" s="20" customFormat="1" ht="19.5" customHeight="1">
      <c r="A5" s="197" t="s">
        <v>56</v>
      </c>
      <c r="B5" s="12" t="s">
        <v>125</v>
      </c>
      <c r="C5" s="68" t="s">
        <v>78</v>
      </c>
      <c r="D5" s="31" t="e">
        <f>SUM(F5,G5,#REF!,J5,#REF!,K5,N5,#REF!,O5,R5,S5,#REF!,V5,W5,#REF!,Z5,#REF!,AA5,AD5,AE5,#REF!)</f>
        <v>#REF!</v>
      </c>
      <c r="E5" s="32">
        <f>SUM(I5,M5,Q5,U5,Y5,AC5,AG5)</f>
        <v>8</v>
      </c>
      <c r="F5" s="56"/>
      <c r="G5" s="69"/>
      <c r="H5" s="70"/>
      <c r="I5" s="71"/>
      <c r="J5" s="56"/>
      <c r="K5" s="49"/>
      <c r="L5" s="70"/>
      <c r="M5" s="71"/>
      <c r="N5" s="73"/>
      <c r="O5" s="73"/>
      <c r="P5" s="74"/>
      <c r="Q5" s="75"/>
      <c r="R5" s="73">
        <v>4</v>
      </c>
      <c r="S5" s="45">
        <v>0</v>
      </c>
      <c r="T5" s="74" t="s">
        <v>14</v>
      </c>
      <c r="U5" s="75">
        <v>8</v>
      </c>
      <c r="V5" s="73"/>
      <c r="W5" s="45"/>
      <c r="X5" s="74"/>
      <c r="Y5" s="75"/>
      <c r="Z5" s="48"/>
      <c r="AA5" s="49"/>
      <c r="AB5" s="70"/>
      <c r="AC5" s="71"/>
      <c r="AD5" s="48"/>
      <c r="AE5" s="43"/>
      <c r="AF5" s="70"/>
      <c r="AG5" s="71"/>
      <c r="AH5" s="174"/>
      <c r="AI5" s="18"/>
      <c r="AJ5" s="174"/>
      <c r="AK5" s="160"/>
      <c r="AL5" s="23"/>
      <c r="AM5" s="116"/>
      <c r="AN5" s="47"/>
      <c r="AO5" s="47"/>
      <c r="AP5" s="47"/>
      <c r="AQ5" s="61"/>
      <c r="AR5" s="117"/>
      <c r="AS5" s="47"/>
      <c r="AT5" s="47"/>
      <c r="AU5" s="47"/>
    </row>
    <row r="6" spans="1:47" s="20" customFormat="1" ht="19.5" customHeight="1">
      <c r="A6" s="198" t="s">
        <v>57</v>
      </c>
      <c r="B6" s="12" t="s">
        <v>126</v>
      </c>
      <c r="C6" s="68" t="s">
        <v>90</v>
      </c>
      <c r="D6" s="31" t="e">
        <f>SUM(F6,G6,#REF!,J6,#REF!,K6,N6,#REF!,O6,R6,S6,#REF!,V6,W6,#REF!,Z6,#REF!,AA6,AD6,AE6,#REF!)</f>
        <v>#REF!</v>
      </c>
      <c r="E6" s="32">
        <f>SUM(I6,M6,Q6,U6,Y6,AC6,AG6)</f>
        <v>8</v>
      </c>
      <c r="F6" s="37"/>
      <c r="G6" s="43"/>
      <c r="H6" s="35"/>
      <c r="I6" s="36"/>
      <c r="J6" s="37"/>
      <c r="K6" s="34"/>
      <c r="L6" s="35"/>
      <c r="M6" s="36"/>
      <c r="N6" s="39"/>
      <c r="O6" s="39"/>
      <c r="P6" s="40"/>
      <c r="Q6" s="41"/>
      <c r="R6" s="39">
        <v>4</v>
      </c>
      <c r="S6" s="45">
        <v>0</v>
      </c>
      <c r="T6" s="40" t="s">
        <v>14</v>
      </c>
      <c r="U6" s="41">
        <v>8</v>
      </c>
      <c r="V6" s="38"/>
      <c r="W6" s="45"/>
      <c r="X6" s="40"/>
      <c r="Y6" s="41"/>
      <c r="Z6" s="33"/>
      <c r="AA6" s="34"/>
      <c r="AB6" s="35"/>
      <c r="AC6" s="36"/>
      <c r="AD6" s="33"/>
      <c r="AE6" s="43"/>
      <c r="AF6" s="35"/>
      <c r="AG6" s="36"/>
      <c r="AH6" s="175"/>
      <c r="AI6" s="19"/>
      <c r="AJ6" s="175"/>
      <c r="AK6" s="161"/>
      <c r="AL6" s="23"/>
      <c r="AM6" s="116"/>
      <c r="AN6" s="47"/>
      <c r="AO6" s="47"/>
      <c r="AP6" s="47"/>
      <c r="AQ6" s="61"/>
      <c r="AR6" s="117"/>
      <c r="AS6" s="47"/>
      <c r="AT6" s="47"/>
      <c r="AU6" s="47"/>
    </row>
    <row r="7" spans="1:47" s="20" customFormat="1" ht="19.5" customHeight="1">
      <c r="A7" s="198" t="s">
        <v>58</v>
      </c>
      <c r="B7" s="149" t="s">
        <v>113</v>
      </c>
      <c r="C7" s="68" t="s">
        <v>91</v>
      </c>
      <c r="D7" s="31" t="e">
        <f>SUM(F7,G7,#REF!,J7,#REF!,K7,N7,#REF!,O7,R7,S7,#REF!,V7,W7,#REF!,Z7,#REF!,AA7,AD7,AE7,#REF!)</f>
        <v>#REF!</v>
      </c>
      <c r="E7" s="32">
        <f>SUM(I7,M7,Q7,U7,Y7,AC7,AG7)</f>
        <v>7</v>
      </c>
      <c r="F7" s="37"/>
      <c r="G7" s="43"/>
      <c r="H7" s="35"/>
      <c r="I7" s="36"/>
      <c r="J7" s="37"/>
      <c r="K7" s="34"/>
      <c r="L7" s="35"/>
      <c r="M7" s="78"/>
      <c r="N7" s="39"/>
      <c r="O7" s="39"/>
      <c r="P7" s="40"/>
      <c r="Q7" s="46"/>
      <c r="R7" s="39"/>
      <c r="S7" s="45"/>
      <c r="T7" s="40"/>
      <c r="U7" s="41"/>
      <c r="V7" s="38">
        <v>3</v>
      </c>
      <c r="W7" s="45">
        <v>0</v>
      </c>
      <c r="X7" s="40" t="s">
        <v>14</v>
      </c>
      <c r="Y7" s="41">
        <v>7</v>
      </c>
      <c r="Z7" s="33"/>
      <c r="AA7" s="34"/>
      <c r="AB7" s="35"/>
      <c r="AC7" s="36"/>
      <c r="AD7" s="33"/>
      <c r="AE7" s="43"/>
      <c r="AF7" s="35"/>
      <c r="AG7" s="36"/>
      <c r="AH7" s="175"/>
      <c r="AI7" s="19"/>
      <c r="AJ7" s="175"/>
      <c r="AK7" s="161"/>
      <c r="AL7" s="23"/>
      <c r="AM7" s="116"/>
      <c r="AN7" s="47"/>
      <c r="AO7" s="47"/>
      <c r="AP7" s="47"/>
      <c r="AQ7" s="61"/>
      <c r="AR7" s="117"/>
      <c r="AS7" s="47"/>
      <c r="AT7" s="47"/>
      <c r="AU7" s="47"/>
    </row>
    <row r="8" spans="1:47" s="20" customFormat="1" ht="35.25" customHeight="1">
      <c r="A8" s="198" t="s">
        <v>59</v>
      </c>
      <c r="B8" s="12" t="s">
        <v>111</v>
      </c>
      <c r="C8" s="115" t="s">
        <v>87</v>
      </c>
      <c r="D8" s="31" t="e">
        <f>SUM(F8,G8,#REF!,J8,#REF!,K8,N8,#REF!,O8,R8,S8,#REF!,V8,W8,#REF!,Z8,#REF!,AA8,AD8,AE8,#REF!)</f>
        <v>#REF!</v>
      </c>
      <c r="E8" s="32">
        <f>SUM(I8,M8,Q8,U8,Y8,AC8,AG8)</f>
        <v>7</v>
      </c>
      <c r="F8" s="37"/>
      <c r="G8" s="43"/>
      <c r="H8" s="35"/>
      <c r="I8" s="36"/>
      <c r="J8" s="76"/>
      <c r="K8" s="77"/>
      <c r="L8" s="35"/>
      <c r="M8" s="78"/>
      <c r="N8" s="77"/>
      <c r="O8" s="77"/>
      <c r="P8" s="79"/>
      <c r="Q8" s="78"/>
      <c r="R8" s="39"/>
      <c r="S8" s="45"/>
      <c r="T8" s="40"/>
      <c r="U8" s="41"/>
      <c r="V8" s="38">
        <v>3</v>
      </c>
      <c r="W8" s="45">
        <v>0</v>
      </c>
      <c r="X8" s="40" t="s">
        <v>14</v>
      </c>
      <c r="Y8" s="41">
        <v>7</v>
      </c>
      <c r="Z8" s="33"/>
      <c r="AA8" s="34"/>
      <c r="AB8" s="35"/>
      <c r="AC8" s="36"/>
      <c r="AD8" s="33"/>
      <c r="AE8" s="43"/>
      <c r="AF8" s="35"/>
      <c r="AG8" s="36"/>
      <c r="AH8" s="175"/>
      <c r="AI8" s="19"/>
      <c r="AJ8" s="175"/>
      <c r="AK8" s="161"/>
      <c r="AL8" s="23"/>
      <c r="AM8" s="116"/>
      <c r="AN8" s="47"/>
      <c r="AO8" s="47"/>
      <c r="AP8" s="47"/>
      <c r="AQ8" s="61"/>
      <c r="AR8" s="117"/>
      <c r="AS8" s="47"/>
      <c r="AT8" s="47"/>
      <c r="AU8" s="47"/>
    </row>
    <row r="9" spans="1:47" s="20" customFormat="1" ht="27.75" customHeight="1">
      <c r="A9" s="170"/>
      <c r="B9" s="644" t="s">
        <v>95</v>
      </c>
      <c r="C9" s="645"/>
      <c r="D9" s="138" t="e">
        <f>SUM(D10:D14)</f>
        <v>#REF!</v>
      </c>
      <c r="E9" s="139">
        <f>SUM(E10:E14)</f>
        <v>29</v>
      </c>
      <c r="F9" s="140"/>
      <c r="G9" s="141"/>
      <c r="H9" s="141"/>
      <c r="I9" s="142"/>
      <c r="J9" s="143"/>
      <c r="K9" s="143"/>
      <c r="L9" s="141"/>
      <c r="M9" s="142"/>
      <c r="N9" s="144"/>
      <c r="O9" s="143"/>
      <c r="P9" s="141"/>
      <c r="Q9" s="142"/>
      <c r="R9" s="144"/>
      <c r="S9" s="143"/>
      <c r="T9" s="141"/>
      <c r="U9" s="142"/>
      <c r="V9" s="65">
        <f>SUM(V10:V14)</f>
        <v>4</v>
      </c>
      <c r="W9" s="67">
        <f>SUM(W10:W14)</f>
        <v>0</v>
      </c>
      <c r="X9" s="67"/>
      <c r="Y9" s="145">
        <f>SUM(Y10:Y14)</f>
        <v>8</v>
      </c>
      <c r="Z9" s="65">
        <f>SUM(Z10:Z14)</f>
        <v>4</v>
      </c>
      <c r="AA9" s="67">
        <f>SUM(AA10:AA14)</f>
        <v>5</v>
      </c>
      <c r="AB9" s="67"/>
      <c r="AC9" s="145">
        <f>SUM(AC10:AC14)</f>
        <v>12</v>
      </c>
      <c r="AD9" s="65">
        <f>SUM(AD10:AD14)</f>
        <v>4</v>
      </c>
      <c r="AE9" s="67">
        <f>SUM(AE10:AE14)</f>
        <v>0</v>
      </c>
      <c r="AF9" s="67"/>
      <c r="AG9" s="145">
        <f>SUM(AG10:AG14)</f>
        <v>9</v>
      </c>
      <c r="AH9" s="646"/>
      <c r="AI9" s="647"/>
      <c r="AJ9" s="647"/>
      <c r="AK9" s="648"/>
      <c r="AL9" s="23"/>
      <c r="AM9" s="116"/>
      <c r="AN9" s="61"/>
      <c r="AO9" s="119"/>
      <c r="AP9" s="47"/>
      <c r="AQ9" s="61"/>
      <c r="AR9" s="117"/>
      <c r="AS9" s="47"/>
      <c r="AT9" s="47"/>
      <c r="AU9" s="47"/>
    </row>
    <row r="10" spans="1:47" s="20" customFormat="1" ht="19.5" customHeight="1">
      <c r="A10" s="201" t="s">
        <v>60</v>
      </c>
      <c r="B10" s="149" t="s">
        <v>114</v>
      </c>
      <c r="C10" s="134" t="s">
        <v>79</v>
      </c>
      <c r="D10" s="135" t="e">
        <f>SUM(F10,G10,#REF!,J10,#REF!,K10,N10,#REF!,O10,R10,S10,#REF!,V10,W10,#REF!,Z10,#REF!,AA10,AD10,AE10,#REF!)</f>
        <v>#REF!</v>
      </c>
      <c r="E10" s="136">
        <f aca="true" t="shared" si="1" ref="E10:E19">SUM(I10,M10,Q10,U10,Y10,AC10,AG10)</f>
        <v>8</v>
      </c>
      <c r="F10" s="56"/>
      <c r="G10" s="69"/>
      <c r="H10" s="69"/>
      <c r="I10" s="137"/>
      <c r="J10" s="56"/>
      <c r="K10" s="72"/>
      <c r="L10" s="69"/>
      <c r="M10" s="137"/>
      <c r="N10" s="56"/>
      <c r="O10" s="72"/>
      <c r="P10" s="69"/>
      <c r="Q10" s="137"/>
      <c r="R10" s="56"/>
      <c r="S10" s="72"/>
      <c r="T10" s="69"/>
      <c r="U10" s="137"/>
      <c r="V10" s="56">
        <v>4</v>
      </c>
      <c r="W10" s="72">
        <v>0</v>
      </c>
      <c r="X10" s="69" t="s">
        <v>14</v>
      </c>
      <c r="Y10" s="137">
        <v>8</v>
      </c>
      <c r="Z10" s="56"/>
      <c r="AA10" s="72"/>
      <c r="AB10" s="69"/>
      <c r="AC10" s="137"/>
      <c r="AD10" s="56"/>
      <c r="AE10" s="69"/>
      <c r="AF10" s="69"/>
      <c r="AG10" s="152"/>
      <c r="AH10" s="176"/>
      <c r="AI10" s="155"/>
      <c r="AJ10" s="189"/>
      <c r="AK10" s="162"/>
      <c r="AL10" s="47"/>
      <c r="AM10" s="116"/>
      <c r="AN10" s="61"/>
      <c r="AO10" s="119"/>
      <c r="AP10" s="47"/>
      <c r="AQ10" s="61"/>
      <c r="AR10" s="117"/>
      <c r="AS10" s="47"/>
      <c r="AT10" s="47"/>
      <c r="AU10" s="47"/>
    </row>
    <row r="11" spans="1:47" s="20" customFormat="1" ht="19.5" customHeight="1">
      <c r="A11" s="202" t="s">
        <v>61</v>
      </c>
      <c r="B11" s="149" t="s">
        <v>115</v>
      </c>
      <c r="C11" s="108" t="s">
        <v>81</v>
      </c>
      <c r="D11" s="31" t="e">
        <f>SUM(F11,G11,#REF!,J11,#REF!,K11,N11,#REF!,O11,R11,S11,#REF!,V11,W11,X11,Z11,#REF!,AA11,AD11,AE11,#REF!)</f>
        <v>#REF!</v>
      </c>
      <c r="E11" s="32">
        <f t="shared" si="1"/>
        <v>8</v>
      </c>
      <c r="F11" s="37"/>
      <c r="G11" s="43"/>
      <c r="H11" s="43"/>
      <c r="I11" s="36"/>
      <c r="J11" s="37"/>
      <c r="K11" s="42"/>
      <c r="L11" s="43"/>
      <c r="M11" s="36"/>
      <c r="N11" s="37"/>
      <c r="O11" s="42"/>
      <c r="P11" s="43"/>
      <c r="Q11" s="36"/>
      <c r="R11" s="37"/>
      <c r="S11" s="42"/>
      <c r="T11" s="43"/>
      <c r="U11" s="36"/>
      <c r="V11" s="37"/>
      <c r="W11" s="42"/>
      <c r="X11" s="43"/>
      <c r="Y11" s="36"/>
      <c r="Z11" s="37">
        <v>4</v>
      </c>
      <c r="AA11" s="42">
        <v>3</v>
      </c>
      <c r="AB11" s="43" t="s">
        <v>14</v>
      </c>
      <c r="AC11" s="36">
        <v>8</v>
      </c>
      <c r="AD11" s="37"/>
      <c r="AE11" s="43"/>
      <c r="AF11" s="43"/>
      <c r="AG11" s="153"/>
      <c r="AH11" s="177"/>
      <c r="AI11" s="156"/>
      <c r="AJ11" s="190"/>
      <c r="AK11" s="163"/>
      <c r="AL11" s="47"/>
      <c r="AM11" s="116"/>
      <c r="AN11" s="61"/>
      <c r="AO11" s="119"/>
      <c r="AP11" s="47"/>
      <c r="AQ11" s="61"/>
      <c r="AR11" s="117"/>
      <c r="AS11" s="47"/>
      <c r="AT11" s="47"/>
      <c r="AU11" s="47"/>
    </row>
    <row r="12" spans="1:47" s="20" customFormat="1" ht="19.5" customHeight="1">
      <c r="A12" s="202" t="s">
        <v>96</v>
      </c>
      <c r="B12" s="149" t="s">
        <v>127</v>
      </c>
      <c r="C12" s="106" t="s">
        <v>82</v>
      </c>
      <c r="D12" s="31" t="e">
        <f>SUM(F12,G12,#REF!,J12,#REF!,K12,N12,#REF!,O12,R12,S12,#REF!,V12,W12,X12,Z12,#REF!,AA12,AD12,AE12,#REF!)</f>
        <v>#REF!</v>
      </c>
      <c r="E12" s="32">
        <f t="shared" si="1"/>
        <v>4</v>
      </c>
      <c r="F12" s="37"/>
      <c r="G12" s="43"/>
      <c r="H12" s="43"/>
      <c r="I12" s="36"/>
      <c r="J12" s="37"/>
      <c r="K12" s="42"/>
      <c r="L12" s="43"/>
      <c r="M12" s="36"/>
      <c r="N12" s="37"/>
      <c r="O12" s="42"/>
      <c r="P12" s="43"/>
      <c r="Q12" s="36"/>
      <c r="R12" s="37"/>
      <c r="S12" s="42"/>
      <c r="T12" s="43"/>
      <c r="U12" s="36"/>
      <c r="V12" s="37"/>
      <c r="W12" s="42"/>
      <c r="X12" s="43"/>
      <c r="Y12" s="36"/>
      <c r="Z12" s="37">
        <v>0</v>
      </c>
      <c r="AA12" s="42">
        <v>2</v>
      </c>
      <c r="AB12" s="43" t="s">
        <v>14</v>
      </c>
      <c r="AC12" s="36">
        <v>4</v>
      </c>
      <c r="AD12" s="37"/>
      <c r="AE12" s="43"/>
      <c r="AF12" s="43"/>
      <c r="AG12" s="153"/>
      <c r="AH12" s="177"/>
      <c r="AI12" s="156"/>
      <c r="AJ12" s="190"/>
      <c r="AK12" s="163"/>
      <c r="AL12" s="47"/>
      <c r="AM12" s="116"/>
      <c r="AN12" s="61"/>
      <c r="AO12" s="119"/>
      <c r="AP12" s="47"/>
      <c r="AQ12" s="61"/>
      <c r="AR12" s="117"/>
      <c r="AS12" s="47"/>
      <c r="AT12" s="47"/>
      <c r="AU12" s="47"/>
    </row>
    <row r="13" spans="1:47" s="20" customFormat="1" ht="19.5" customHeight="1">
      <c r="A13" s="202" t="s">
        <v>97</v>
      </c>
      <c r="B13" s="4" t="s">
        <v>117</v>
      </c>
      <c r="C13" s="106" t="s">
        <v>83</v>
      </c>
      <c r="D13" s="31" t="e">
        <f>SUM(F13,G13,#REF!,J13,#REF!,K13,N13,#REF!,O13,R13,S13,#REF!,V13,W13,X13,Z13,#REF!,AA13,AD13,AE13,#REF!)</f>
        <v>#REF!</v>
      </c>
      <c r="E13" s="32">
        <f t="shared" si="1"/>
        <v>6</v>
      </c>
      <c r="F13" s="37"/>
      <c r="G13" s="43"/>
      <c r="H13" s="43"/>
      <c r="I13" s="36"/>
      <c r="J13" s="37"/>
      <c r="K13" s="42"/>
      <c r="L13" s="43"/>
      <c r="M13" s="36"/>
      <c r="N13" s="37"/>
      <c r="O13" s="42"/>
      <c r="P13" s="43"/>
      <c r="Q13" s="36"/>
      <c r="R13" s="37"/>
      <c r="S13" s="42"/>
      <c r="T13" s="43"/>
      <c r="U13" s="36"/>
      <c r="V13" s="37"/>
      <c r="W13" s="42"/>
      <c r="X13" s="43"/>
      <c r="Y13" s="36"/>
      <c r="Z13" s="37"/>
      <c r="AA13" s="42"/>
      <c r="AB13" s="43"/>
      <c r="AC13" s="36"/>
      <c r="AD13" s="37">
        <v>4</v>
      </c>
      <c r="AE13" s="43">
        <v>0</v>
      </c>
      <c r="AF13" s="43" t="s">
        <v>14</v>
      </c>
      <c r="AG13" s="153">
        <v>6</v>
      </c>
      <c r="AH13" s="177"/>
      <c r="AI13" s="156"/>
      <c r="AJ13" s="190"/>
      <c r="AK13" s="163"/>
      <c r="AL13" s="47"/>
      <c r="AM13" s="116"/>
      <c r="AN13" s="61"/>
      <c r="AO13" s="119"/>
      <c r="AP13" s="47"/>
      <c r="AQ13" s="61"/>
      <c r="AR13" s="117"/>
      <c r="AS13" s="47"/>
      <c r="AT13" s="47"/>
      <c r="AU13" s="47"/>
    </row>
    <row r="14" spans="1:47" s="20" customFormat="1" ht="19.5" customHeight="1">
      <c r="A14" s="203" t="s">
        <v>99</v>
      </c>
      <c r="B14" s="149" t="s">
        <v>116</v>
      </c>
      <c r="C14" s="126" t="s">
        <v>80</v>
      </c>
      <c r="D14" s="127" t="e">
        <f>SUM(F14,G14,#REF!,J14,#REF!,K14,N14,#REF!,O14,R14,S14,#REF!,V14,W14,X14,Z14,#REF!,AA14,AD14,AE14,#REF!)</f>
        <v>#REF!</v>
      </c>
      <c r="E14" s="80">
        <f t="shared" si="1"/>
        <v>3</v>
      </c>
      <c r="F14" s="127"/>
      <c r="G14" s="128"/>
      <c r="H14" s="128"/>
      <c r="I14" s="130"/>
      <c r="J14" s="127"/>
      <c r="K14" s="129"/>
      <c r="L14" s="128"/>
      <c r="M14" s="130"/>
      <c r="N14" s="127"/>
      <c r="O14" s="129"/>
      <c r="P14" s="128"/>
      <c r="Q14" s="130"/>
      <c r="R14" s="127"/>
      <c r="S14" s="129"/>
      <c r="T14" s="128"/>
      <c r="U14" s="130"/>
      <c r="V14" s="127"/>
      <c r="W14" s="129"/>
      <c r="X14" s="128"/>
      <c r="Y14" s="130"/>
      <c r="Z14" s="127"/>
      <c r="AA14" s="129"/>
      <c r="AB14" s="128"/>
      <c r="AC14" s="131"/>
      <c r="AD14" s="132">
        <v>0</v>
      </c>
      <c r="AE14" s="128">
        <v>0</v>
      </c>
      <c r="AF14" s="133" t="s">
        <v>14</v>
      </c>
      <c r="AG14" s="154">
        <v>3</v>
      </c>
      <c r="AH14" s="177"/>
      <c r="AI14" s="156"/>
      <c r="AJ14" s="190"/>
      <c r="AK14" s="163"/>
      <c r="AL14" s="47"/>
      <c r="AM14" s="116"/>
      <c r="AN14" s="61"/>
      <c r="AO14" s="119"/>
      <c r="AP14" s="47"/>
      <c r="AQ14" s="61"/>
      <c r="AR14" s="117"/>
      <c r="AS14" s="47"/>
      <c r="AT14" s="47"/>
      <c r="AU14" s="47"/>
    </row>
    <row r="15" spans="1:47" s="20" customFormat="1" ht="19.5" customHeight="1">
      <c r="A15" s="204" t="s">
        <v>100</v>
      </c>
      <c r="B15" s="151" t="s">
        <v>118</v>
      </c>
      <c r="C15" s="146" t="s">
        <v>84</v>
      </c>
      <c r="D15" s="135" t="e">
        <f>SUM(F15,G15,#REF!,J15,#REF!,K15,N15,#REF!,O15,R15,S15,#REF!,V15,W15,X15,Z15,#REF!,AA15,AD15,AE15,#REF!)</f>
        <v>#REF!</v>
      </c>
      <c r="E15" s="136">
        <f t="shared" si="1"/>
        <v>9</v>
      </c>
      <c r="F15" s="56"/>
      <c r="G15" s="69"/>
      <c r="H15" s="69"/>
      <c r="I15" s="137"/>
      <c r="J15" s="56"/>
      <c r="K15" s="72"/>
      <c r="L15" s="69"/>
      <c r="M15" s="137"/>
      <c r="N15" s="56"/>
      <c r="O15" s="72"/>
      <c r="P15" s="69"/>
      <c r="Q15" s="137"/>
      <c r="R15" s="56"/>
      <c r="S15" s="72"/>
      <c r="T15" s="69"/>
      <c r="U15" s="137"/>
      <c r="V15" s="56">
        <v>4</v>
      </c>
      <c r="W15" s="72">
        <v>0</v>
      </c>
      <c r="X15" s="69" t="s">
        <v>14</v>
      </c>
      <c r="Y15" s="137">
        <v>9</v>
      </c>
      <c r="Z15" s="56"/>
      <c r="AA15" s="72"/>
      <c r="AB15" s="69"/>
      <c r="AC15" s="137"/>
      <c r="AD15" s="56"/>
      <c r="AE15" s="69"/>
      <c r="AF15" s="69"/>
      <c r="AG15" s="152"/>
      <c r="AH15" s="177"/>
      <c r="AI15" s="156"/>
      <c r="AJ15" s="190"/>
      <c r="AK15" s="163"/>
      <c r="AL15" s="47"/>
      <c r="AM15" s="116"/>
      <c r="AN15" s="61"/>
      <c r="AO15" s="119"/>
      <c r="AP15" s="47"/>
      <c r="AQ15" s="61"/>
      <c r="AR15" s="117"/>
      <c r="AS15" s="47"/>
      <c r="AT15" s="47"/>
      <c r="AU15" s="47"/>
    </row>
    <row r="16" spans="1:47" s="20" customFormat="1" ht="19.5" customHeight="1">
      <c r="A16" s="205" t="s">
        <v>101</v>
      </c>
      <c r="B16" s="150" t="s">
        <v>119</v>
      </c>
      <c r="C16" s="106" t="s">
        <v>85</v>
      </c>
      <c r="D16" s="31" t="e">
        <f>SUM(F16,G16,#REF!,J16,#REF!,K16,N16,#REF!,O16,R16,S16,#REF!,V16,W16,X16,Z16,#REF!,AA16,AD16,AE16,#REF!)</f>
        <v>#REF!</v>
      </c>
      <c r="E16" s="32">
        <f t="shared" si="1"/>
        <v>9</v>
      </c>
      <c r="F16" s="37"/>
      <c r="G16" s="43"/>
      <c r="H16" s="43"/>
      <c r="I16" s="36"/>
      <c r="J16" s="37"/>
      <c r="K16" s="42"/>
      <c r="L16" s="43"/>
      <c r="M16" s="36"/>
      <c r="N16" s="37"/>
      <c r="O16" s="42"/>
      <c r="P16" s="43"/>
      <c r="Q16" s="36"/>
      <c r="R16" s="37"/>
      <c r="S16" s="42"/>
      <c r="T16" s="43"/>
      <c r="U16" s="36"/>
      <c r="V16" s="37"/>
      <c r="W16" s="42"/>
      <c r="X16" s="43"/>
      <c r="Y16" s="36"/>
      <c r="Z16" s="37">
        <v>4</v>
      </c>
      <c r="AA16" s="42">
        <v>3</v>
      </c>
      <c r="AB16" s="43" t="s">
        <v>14</v>
      </c>
      <c r="AC16" s="36">
        <v>9</v>
      </c>
      <c r="AD16" s="37"/>
      <c r="AE16" s="43"/>
      <c r="AF16" s="43"/>
      <c r="AG16" s="153"/>
      <c r="AH16" s="177"/>
      <c r="AI16" s="156"/>
      <c r="AJ16" s="190"/>
      <c r="AK16" s="163"/>
      <c r="AL16" s="47"/>
      <c r="AM16" s="116"/>
      <c r="AN16" s="61"/>
      <c r="AO16" s="119"/>
      <c r="AP16" s="47"/>
      <c r="AQ16" s="61"/>
      <c r="AR16" s="117"/>
      <c r="AS16" s="47"/>
      <c r="AT16" s="47"/>
      <c r="AU16" s="47"/>
    </row>
    <row r="17" spans="1:47" s="20" customFormat="1" ht="19.5" customHeight="1">
      <c r="A17" s="205" t="s">
        <v>102</v>
      </c>
      <c r="B17" s="149" t="s">
        <v>120</v>
      </c>
      <c r="C17" s="106" t="s">
        <v>86</v>
      </c>
      <c r="D17" s="31" t="e">
        <f>SUM(F17,G17,#REF!,J17,#REF!,K17,N17,#REF!,O17,R17,S17,#REF!,V17,W17,X17,Z17,#REF!,AA17,AD17,AE17,#REF!)</f>
        <v>#REF!</v>
      </c>
      <c r="E17" s="32">
        <f t="shared" si="1"/>
        <v>4</v>
      </c>
      <c r="F17" s="37"/>
      <c r="G17" s="43"/>
      <c r="H17" s="43"/>
      <c r="I17" s="36"/>
      <c r="J17" s="37"/>
      <c r="K17" s="42"/>
      <c r="L17" s="43"/>
      <c r="M17" s="36"/>
      <c r="N17" s="37"/>
      <c r="O17" s="42"/>
      <c r="P17" s="43"/>
      <c r="Q17" s="36"/>
      <c r="R17" s="37"/>
      <c r="S17" s="42"/>
      <c r="T17" s="43"/>
      <c r="U17" s="36"/>
      <c r="V17" s="37"/>
      <c r="W17" s="42"/>
      <c r="X17" s="43"/>
      <c r="Y17" s="36"/>
      <c r="Z17" s="37">
        <v>0</v>
      </c>
      <c r="AA17" s="42">
        <v>2</v>
      </c>
      <c r="AB17" s="43" t="s">
        <v>14</v>
      </c>
      <c r="AC17" s="36">
        <v>4</v>
      </c>
      <c r="AD17" s="37"/>
      <c r="AE17" s="43"/>
      <c r="AF17" s="43"/>
      <c r="AG17" s="153"/>
      <c r="AH17" s="177"/>
      <c r="AI17" s="156"/>
      <c r="AJ17" s="190"/>
      <c r="AK17" s="163"/>
      <c r="AL17" s="47"/>
      <c r="AM17" s="116"/>
      <c r="AN17" s="61"/>
      <c r="AO17" s="119"/>
      <c r="AP17" s="47"/>
      <c r="AQ17" s="61"/>
      <c r="AR17" s="117"/>
      <c r="AS17" s="47"/>
      <c r="AT17" s="47"/>
      <c r="AU17" s="47"/>
    </row>
    <row r="18" spans="1:47" s="20" customFormat="1" ht="19.5" customHeight="1">
      <c r="A18" s="205" t="s">
        <v>103</v>
      </c>
      <c r="B18" s="151" t="s">
        <v>121</v>
      </c>
      <c r="C18" s="106" t="s">
        <v>88</v>
      </c>
      <c r="D18" s="31" t="e">
        <f>SUM(F18,G18,#REF!,J18,#REF!,K18,N18,#REF!,O18,R18,S18,#REF!,V18,W18,X18,Z18,#REF!,AA18,AD18,AE18,#REF!)</f>
        <v>#REF!</v>
      </c>
      <c r="E18" s="32">
        <f t="shared" si="1"/>
        <v>6</v>
      </c>
      <c r="F18" s="37"/>
      <c r="G18" s="43"/>
      <c r="H18" s="43"/>
      <c r="I18" s="36"/>
      <c r="J18" s="37"/>
      <c r="K18" s="42"/>
      <c r="L18" s="43"/>
      <c r="M18" s="36"/>
      <c r="N18" s="37"/>
      <c r="O18" s="42"/>
      <c r="P18" s="43"/>
      <c r="Q18" s="36"/>
      <c r="R18" s="37"/>
      <c r="S18" s="42"/>
      <c r="T18" s="43"/>
      <c r="U18" s="36"/>
      <c r="V18" s="37"/>
      <c r="W18" s="42"/>
      <c r="X18" s="43"/>
      <c r="Y18" s="36"/>
      <c r="Z18" s="37"/>
      <c r="AA18" s="42"/>
      <c r="AB18" s="43"/>
      <c r="AC18" s="36"/>
      <c r="AD18" s="37">
        <v>4</v>
      </c>
      <c r="AE18" s="43">
        <v>0</v>
      </c>
      <c r="AF18" s="43" t="s">
        <v>14</v>
      </c>
      <c r="AG18" s="153">
        <v>6</v>
      </c>
      <c r="AH18" s="177"/>
      <c r="AI18" s="156"/>
      <c r="AJ18" s="190"/>
      <c r="AK18" s="163"/>
      <c r="AL18" s="47"/>
      <c r="AM18" s="116"/>
      <c r="AN18" s="61"/>
      <c r="AO18" s="119"/>
      <c r="AP18" s="47"/>
      <c r="AQ18" s="61"/>
      <c r="AR18" s="117"/>
      <c r="AS18" s="47"/>
      <c r="AT18" s="47"/>
      <c r="AU18" s="47"/>
    </row>
    <row r="19" spans="1:47" s="20" customFormat="1" ht="19.5" customHeight="1">
      <c r="A19" s="206" t="s">
        <v>104</v>
      </c>
      <c r="B19" s="149" t="s">
        <v>122</v>
      </c>
      <c r="C19" s="126" t="s">
        <v>89</v>
      </c>
      <c r="D19" s="127" t="e">
        <f>SUM(F19,G19,#REF!,J19,#REF!,K19,N19,#REF!,O19,R19,S19,#REF!,V19,W19,X19,Z19,#REF!,AA19,AD19,AE19,#REF!)</f>
        <v>#REF!</v>
      </c>
      <c r="E19" s="80">
        <f t="shared" si="1"/>
        <v>3</v>
      </c>
      <c r="F19" s="127"/>
      <c r="G19" s="128"/>
      <c r="H19" s="128"/>
      <c r="I19" s="130"/>
      <c r="J19" s="127"/>
      <c r="K19" s="129"/>
      <c r="L19" s="128"/>
      <c r="M19" s="130"/>
      <c r="N19" s="127"/>
      <c r="O19" s="129"/>
      <c r="P19" s="128"/>
      <c r="Q19" s="130"/>
      <c r="R19" s="127"/>
      <c r="S19" s="129"/>
      <c r="T19" s="128"/>
      <c r="U19" s="130"/>
      <c r="V19" s="127"/>
      <c r="W19" s="129"/>
      <c r="X19" s="128"/>
      <c r="Y19" s="130"/>
      <c r="Z19" s="127"/>
      <c r="AA19" s="129"/>
      <c r="AB19" s="128"/>
      <c r="AC19" s="131"/>
      <c r="AD19" s="132">
        <v>0</v>
      </c>
      <c r="AE19" s="128">
        <v>0</v>
      </c>
      <c r="AF19" s="133" t="s">
        <v>14</v>
      </c>
      <c r="AG19" s="154">
        <v>3</v>
      </c>
      <c r="AH19" s="178"/>
      <c r="AI19" s="157"/>
      <c r="AJ19" s="191"/>
      <c r="AK19" s="164"/>
      <c r="AL19" s="47"/>
      <c r="AM19" s="116"/>
      <c r="AN19" s="61"/>
      <c r="AO19" s="119"/>
      <c r="AP19" s="47"/>
      <c r="AQ19" s="61"/>
      <c r="AR19" s="117"/>
      <c r="AS19" s="47"/>
      <c r="AT19" s="47"/>
      <c r="AU19" s="47"/>
    </row>
    <row r="20" spans="1:47" s="20" customFormat="1" ht="12.75" customHeight="1">
      <c r="A20" s="170"/>
      <c r="B20" s="649" t="s">
        <v>75</v>
      </c>
      <c r="C20" s="650"/>
      <c r="D20" s="53" t="e">
        <f>SUM(D21:D23)</f>
        <v>#REF!</v>
      </c>
      <c r="E20" s="53">
        <f>SUM(E21:E23)</f>
        <v>10</v>
      </c>
      <c r="F20" s="51">
        <f>SUM(F21:F23)</f>
        <v>2</v>
      </c>
      <c r="G20" s="53">
        <f>SUM(G21:G23)</f>
        <v>0</v>
      </c>
      <c r="H20" s="53"/>
      <c r="I20" s="52">
        <f>SUM(I21:I23)</f>
        <v>3</v>
      </c>
      <c r="J20" s="51">
        <f>SUM(J21:J23)</f>
        <v>0</v>
      </c>
      <c r="K20" s="53">
        <f>SUM(K21:K23)</f>
        <v>0</v>
      </c>
      <c r="L20" s="53"/>
      <c r="M20" s="52">
        <f>SUM(M21:M23)</f>
        <v>0</v>
      </c>
      <c r="N20" s="51">
        <f>SUM(N21:N23)</f>
        <v>0</v>
      </c>
      <c r="O20" s="53">
        <f>SUM(O21:O23)</f>
        <v>0</v>
      </c>
      <c r="P20" s="53"/>
      <c r="Q20" s="52">
        <f>SUM(Q21:Q23)</f>
        <v>0</v>
      </c>
      <c r="R20" s="51">
        <f>SUM(R21:R23)</f>
        <v>0</v>
      </c>
      <c r="S20" s="53">
        <f>SUM(S21:S23)</f>
        <v>0</v>
      </c>
      <c r="T20" s="53"/>
      <c r="U20" s="52">
        <f>SUM(U21:U23)</f>
        <v>0</v>
      </c>
      <c r="V20" s="51">
        <f>SUM(V21:V23)</f>
        <v>2</v>
      </c>
      <c r="W20" s="53">
        <f>SUM(W21:W23)</f>
        <v>0</v>
      </c>
      <c r="X20" s="53"/>
      <c r="Y20" s="52">
        <f>SUM(Y21:Y23)</f>
        <v>4</v>
      </c>
      <c r="Z20" s="51">
        <f>SUM(Z21:Z23)</f>
        <v>0</v>
      </c>
      <c r="AA20" s="53">
        <f>SUM(AA21:AA23)</f>
        <v>0</v>
      </c>
      <c r="AB20" s="53"/>
      <c r="AC20" s="52">
        <f>SUM(AC21:AC23)</f>
        <v>0</v>
      </c>
      <c r="AD20" s="51">
        <f>SUM(AD21:AD23)</f>
        <v>2</v>
      </c>
      <c r="AE20" s="53">
        <f>SUM(AE21:AE23)</f>
        <v>0</v>
      </c>
      <c r="AF20" s="53"/>
      <c r="AG20" s="52">
        <f>SUM(AG21:AG23)</f>
        <v>3</v>
      </c>
      <c r="AH20" s="646"/>
      <c r="AI20" s="647"/>
      <c r="AJ20" s="647"/>
      <c r="AK20" s="648"/>
      <c r="AL20" s="23"/>
      <c r="AM20" s="116"/>
      <c r="AN20" s="61"/>
      <c r="AO20" s="119"/>
      <c r="AP20" s="47"/>
      <c r="AQ20" s="61"/>
      <c r="AR20" s="117"/>
      <c r="AS20" s="47"/>
      <c r="AT20" s="47"/>
      <c r="AU20" s="47"/>
    </row>
    <row r="21" spans="1:47" s="20" customFormat="1" ht="17.25" customHeight="1">
      <c r="A21" s="199" t="s">
        <v>105</v>
      </c>
      <c r="B21" s="11" t="s">
        <v>128</v>
      </c>
      <c r="C21" s="84" t="s">
        <v>92</v>
      </c>
      <c r="D21" s="31" t="e">
        <f>SUM(F21,G21,#REF!,J21,#REF!,K21,N21,#REF!,O21,R21,S21,#REF!,V21,W21,#REF!,Z21,#REF!,AA21,AD21,AE21,#REF!)</f>
        <v>#REF!</v>
      </c>
      <c r="E21" s="32">
        <f>SUM(I21,M21,Q21,U21,Y21,AC21,AG21)</f>
        <v>3</v>
      </c>
      <c r="F21" s="33">
        <v>2</v>
      </c>
      <c r="G21" s="43">
        <v>0</v>
      </c>
      <c r="H21" s="43" t="s">
        <v>15</v>
      </c>
      <c r="I21" s="44">
        <v>3</v>
      </c>
      <c r="J21" s="57"/>
      <c r="K21" s="72"/>
      <c r="L21" s="69"/>
      <c r="M21" s="85"/>
      <c r="N21" s="57"/>
      <c r="O21" s="72"/>
      <c r="P21" s="69"/>
      <c r="Q21" s="85"/>
      <c r="R21" s="111"/>
      <c r="S21" s="112"/>
      <c r="T21" s="112"/>
      <c r="U21" s="113"/>
      <c r="V21" s="111"/>
      <c r="W21" s="112"/>
      <c r="X21" s="112"/>
      <c r="Y21" s="113"/>
      <c r="Z21" s="33"/>
      <c r="AA21" s="42"/>
      <c r="AB21" s="43"/>
      <c r="AC21" s="44"/>
      <c r="AD21" s="33"/>
      <c r="AE21" s="43"/>
      <c r="AF21" s="43"/>
      <c r="AG21" s="44"/>
      <c r="AH21" s="179"/>
      <c r="AI21" s="9"/>
      <c r="AJ21" s="192"/>
      <c r="AK21" s="165"/>
      <c r="AL21" s="23"/>
      <c r="AM21" s="116"/>
      <c r="AN21" s="47"/>
      <c r="AO21" s="47"/>
      <c r="AP21" s="47"/>
      <c r="AQ21" s="61"/>
      <c r="AR21" s="117"/>
      <c r="AS21" s="47"/>
      <c r="AT21" s="47"/>
      <c r="AU21" s="47"/>
    </row>
    <row r="22" spans="1:47" s="20" customFormat="1" ht="16.5" customHeight="1">
      <c r="A22" s="198" t="s">
        <v>106</v>
      </c>
      <c r="B22" s="4" t="s">
        <v>129</v>
      </c>
      <c r="C22" s="58" t="s">
        <v>93</v>
      </c>
      <c r="D22" s="31" t="e">
        <f>SUM(F22,G22,#REF!,J22,#REF!,K22,N22,#REF!,O22,R22,S22,#REF!,V22,W22,X22,Z22,#REF!,AA22,AD22,AE22,#REF!)</f>
        <v>#REF!</v>
      </c>
      <c r="E22" s="32">
        <f>SUM(I22,M22,Q22,U22,Y22,AC22,AG22)</f>
        <v>4</v>
      </c>
      <c r="F22" s="33"/>
      <c r="G22" s="43"/>
      <c r="H22" s="43"/>
      <c r="I22" s="44"/>
      <c r="J22" s="33"/>
      <c r="K22" s="42"/>
      <c r="L22" s="43"/>
      <c r="M22" s="44"/>
      <c r="N22" s="33"/>
      <c r="O22" s="42"/>
      <c r="P22" s="43"/>
      <c r="Q22" s="44"/>
      <c r="R22" s="48"/>
      <c r="S22" s="50"/>
      <c r="T22" s="50"/>
      <c r="U22" s="110"/>
      <c r="V22" s="48">
        <v>2</v>
      </c>
      <c r="W22" s="50">
        <v>0</v>
      </c>
      <c r="X22" s="50" t="s">
        <v>15</v>
      </c>
      <c r="Y22" s="110">
        <v>4</v>
      </c>
      <c r="Z22" s="33"/>
      <c r="AA22" s="42"/>
      <c r="AB22" s="43"/>
      <c r="AC22" s="44"/>
      <c r="AD22" s="33"/>
      <c r="AE22" s="43"/>
      <c r="AF22" s="43"/>
      <c r="AG22" s="44"/>
      <c r="AH22" s="180"/>
      <c r="AI22" s="8"/>
      <c r="AJ22" s="186"/>
      <c r="AK22" s="166"/>
      <c r="AL22" s="23"/>
      <c r="AM22" s="116"/>
      <c r="AN22" s="47"/>
      <c r="AO22" s="47"/>
      <c r="AP22" s="47"/>
      <c r="AQ22" s="61"/>
      <c r="AR22" s="117"/>
      <c r="AS22" s="47"/>
      <c r="AT22" s="47"/>
      <c r="AU22" s="47"/>
    </row>
    <row r="23" spans="1:47" s="20" customFormat="1" ht="15" customHeight="1">
      <c r="A23" s="198" t="s">
        <v>107</v>
      </c>
      <c r="B23" s="4" t="s">
        <v>130</v>
      </c>
      <c r="C23" s="58" t="s">
        <v>94</v>
      </c>
      <c r="D23" s="31" t="e">
        <f>SUM(F23,G23,#REF!,J23,#REF!,K23,N23,#REF!,O23,R23,S23,#REF!,V23,W23,X23,Z23,#REF!,AA23,AD23,AE23,#REF!)</f>
        <v>#REF!</v>
      </c>
      <c r="E23" s="32">
        <f>SUM(I23,M23,Q23,U23,Y23,AC23,AG23)</f>
        <v>3</v>
      </c>
      <c r="F23" s="33"/>
      <c r="G23" s="43"/>
      <c r="H23" s="43"/>
      <c r="I23" s="44"/>
      <c r="J23" s="33"/>
      <c r="K23" s="42"/>
      <c r="L23" s="43"/>
      <c r="M23" s="44"/>
      <c r="N23" s="33"/>
      <c r="O23" s="42"/>
      <c r="P23" s="43"/>
      <c r="Q23" s="44"/>
      <c r="R23" s="33"/>
      <c r="S23" s="43"/>
      <c r="T23" s="43"/>
      <c r="U23" s="44"/>
      <c r="V23" s="33"/>
      <c r="W23" s="43"/>
      <c r="X23" s="43"/>
      <c r="Y23" s="44"/>
      <c r="Z23" s="33"/>
      <c r="AA23" s="42"/>
      <c r="AB23" s="43"/>
      <c r="AC23" s="44"/>
      <c r="AD23" s="33">
        <v>2</v>
      </c>
      <c r="AE23" s="43">
        <v>0</v>
      </c>
      <c r="AF23" s="43" t="s">
        <v>15</v>
      </c>
      <c r="AG23" s="44">
        <v>3</v>
      </c>
      <c r="AH23" s="180"/>
      <c r="AI23" s="8"/>
      <c r="AJ23" s="186"/>
      <c r="AK23" s="166"/>
      <c r="AL23" s="23"/>
      <c r="AM23" s="116"/>
      <c r="AN23" s="47"/>
      <c r="AO23" s="47"/>
      <c r="AP23" s="47"/>
      <c r="AQ23" s="61"/>
      <c r="AR23" s="117"/>
      <c r="AS23" s="47"/>
      <c r="AT23" s="47"/>
      <c r="AU23" s="47"/>
    </row>
    <row r="24" spans="1:47" s="20" customFormat="1" ht="6" customHeight="1">
      <c r="A24" s="207"/>
      <c r="B24" s="16"/>
      <c r="C24" s="86"/>
      <c r="D24" s="87"/>
      <c r="E24" s="81"/>
      <c r="F24" s="82"/>
      <c r="G24" s="88"/>
      <c r="H24" s="89"/>
      <c r="I24" s="90"/>
      <c r="J24" s="82"/>
      <c r="K24" s="88"/>
      <c r="L24" s="89"/>
      <c r="M24" s="90"/>
      <c r="N24" s="82"/>
      <c r="O24" s="88"/>
      <c r="P24" s="89"/>
      <c r="Q24" s="90"/>
      <c r="R24" s="87"/>
      <c r="S24" s="89"/>
      <c r="T24" s="89"/>
      <c r="U24" s="90"/>
      <c r="V24" s="83"/>
      <c r="W24" s="83"/>
      <c r="X24" s="91"/>
      <c r="Y24" s="92"/>
      <c r="Z24" s="87"/>
      <c r="AA24" s="88"/>
      <c r="AB24" s="89"/>
      <c r="AC24" s="90"/>
      <c r="AD24" s="82"/>
      <c r="AE24" s="88"/>
      <c r="AF24" s="89"/>
      <c r="AG24" s="90"/>
      <c r="AH24" s="169"/>
      <c r="AI24" s="7"/>
      <c r="AJ24" s="193"/>
      <c r="AK24" s="159"/>
      <c r="AL24" s="23"/>
      <c r="AM24" s="116"/>
      <c r="AN24" s="47"/>
      <c r="AO24" s="47"/>
      <c r="AP24" s="47"/>
      <c r="AQ24" s="61"/>
      <c r="AR24" s="117"/>
      <c r="AS24" s="47"/>
      <c r="AT24" s="47"/>
      <c r="AU24" s="47"/>
    </row>
    <row r="25" spans="1:47" s="20" customFormat="1" ht="19.5" customHeight="1" thickBot="1">
      <c r="A25" s="208"/>
      <c r="B25" s="14" t="s">
        <v>112</v>
      </c>
      <c r="C25" s="93" t="s">
        <v>19</v>
      </c>
      <c r="D25" s="94">
        <v>0</v>
      </c>
      <c r="E25" s="95">
        <v>15</v>
      </c>
      <c r="F25" s="96"/>
      <c r="G25" s="97"/>
      <c r="H25" s="97"/>
      <c r="I25" s="99"/>
      <c r="J25" s="96"/>
      <c r="K25" s="98"/>
      <c r="L25" s="97"/>
      <c r="M25" s="99"/>
      <c r="N25" s="96"/>
      <c r="O25" s="97"/>
      <c r="P25" s="97"/>
      <c r="Q25" s="99"/>
      <c r="R25" s="94"/>
      <c r="S25" s="97"/>
      <c r="T25" s="97"/>
      <c r="U25" s="99"/>
      <c r="V25" s="94"/>
      <c r="W25" s="97"/>
      <c r="X25" s="97"/>
      <c r="Y25" s="99"/>
      <c r="Z25" s="94"/>
      <c r="AA25" s="98"/>
      <c r="AB25" s="97"/>
      <c r="AC25" s="99"/>
      <c r="AD25" s="96"/>
      <c r="AE25" s="97"/>
      <c r="AF25" s="97"/>
      <c r="AG25" s="99">
        <v>15</v>
      </c>
      <c r="AH25" s="181"/>
      <c r="AI25" s="15"/>
      <c r="AJ25" s="194"/>
      <c r="AK25" s="167"/>
      <c r="AL25" s="23"/>
      <c r="AM25" s="116"/>
      <c r="AN25" s="47"/>
      <c r="AO25" s="47"/>
      <c r="AP25" s="47"/>
      <c r="AQ25" s="61"/>
      <c r="AR25" s="117"/>
      <c r="AS25" s="47"/>
      <c r="AT25" s="47"/>
      <c r="AU25" s="47"/>
    </row>
    <row r="26" spans="1:47" s="20" customFormat="1" ht="18" customHeight="1" thickBot="1" thickTop="1">
      <c r="A26" s="209"/>
      <c r="B26" s="17" t="e">
        <f>SUM(F26+G26+#REF!+J26+#REF!+K26+N26+#REF!+O26+R26+S26+#REF!+V26+W26+#REF!+Z26+#REF!+AA26+AD26+AE26+#REF!)</f>
        <v>#REF!</v>
      </c>
      <c r="C26" s="123" t="s">
        <v>18</v>
      </c>
      <c r="D26" s="100" t="e">
        <f>SUM(#REF!+#REF!+#REF!+D4+D20+D9)</f>
        <v>#REF!</v>
      </c>
      <c r="E26" s="100" t="e">
        <f>SUM(#REF!+#REF!+#REF!+E4+E20+E9+E25)</f>
        <v>#REF!</v>
      </c>
      <c r="F26" s="101" t="e">
        <f>SUM(#REF!+#REF!+#REF!+F4+F20)+F9</f>
        <v>#REF!</v>
      </c>
      <c r="G26" s="101" t="e">
        <f>SUM(#REF!+#REF!+#REF!+G4+G20)+G9</f>
        <v>#REF!</v>
      </c>
      <c r="H26" s="101"/>
      <c r="I26" s="101" t="e">
        <f>SUM(#REF!+#REF!+#REF!+I4+I20)+I9</f>
        <v>#REF!</v>
      </c>
      <c r="J26" s="101" t="e">
        <f>SUM(#REF!+#REF!+#REF!+J4+J20)+J9</f>
        <v>#REF!</v>
      </c>
      <c r="K26" s="101" t="e">
        <f>SUM(#REF!+#REF!+#REF!+K4+K20)+K9</f>
        <v>#REF!</v>
      </c>
      <c r="L26" s="101"/>
      <c r="M26" s="101" t="e">
        <f>SUM(#REF!+#REF!+#REF!+M4+M20)+M9</f>
        <v>#REF!</v>
      </c>
      <c r="N26" s="101" t="e">
        <f>SUM(#REF!+#REF!+#REF!+N4+N20)+N9</f>
        <v>#REF!</v>
      </c>
      <c r="O26" s="101" t="e">
        <f>SUM(#REF!+#REF!+#REF!+O4+O20)+O9</f>
        <v>#REF!</v>
      </c>
      <c r="P26" s="101"/>
      <c r="Q26" s="101" t="e">
        <f>SUM(#REF!+#REF!+#REF!+Q4+Q20)+Q9</f>
        <v>#REF!</v>
      </c>
      <c r="R26" s="101" t="e">
        <f>SUM(#REF!+#REF!+#REF!+R4+R20)+R9</f>
        <v>#REF!</v>
      </c>
      <c r="S26" s="101" t="e">
        <f>SUM(#REF!+#REF!+#REF!+S4+S20)+S9</f>
        <v>#REF!</v>
      </c>
      <c r="T26" s="101"/>
      <c r="U26" s="101" t="e">
        <f>SUM(#REF!+#REF!+#REF!+U4+U20)+U9</f>
        <v>#REF!</v>
      </c>
      <c r="V26" s="101" t="e">
        <f>SUM(#REF!+#REF!+#REF!+V4+V20)+V9</f>
        <v>#REF!</v>
      </c>
      <c r="W26" s="101" t="e">
        <f>SUM(#REF!+#REF!+#REF!+W4+W20)+W9</f>
        <v>#REF!</v>
      </c>
      <c r="X26" s="101"/>
      <c r="Y26" s="101" t="e">
        <f>SUM(#REF!+#REF!+#REF!+Y4+Y20)+Y9</f>
        <v>#REF!</v>
      </c>
      <c r="Z26" s="101" t="e">
        <f>SUM(#REF!+#REF!+#REF!+Z4+Z20)+Z9</f>
        <v>#REF!</v>
      </c>
      <c r="AA26" s="101" t="e">
        <f>SUM(#REF!+#REF!+#REF!+AA4+AA20)+AA9</f>
        <v>#REF!</v>
      </c>
      <c r="AB26" s="101"/>
      <c r="AC26" s="101" t="e">
        <f>SUM(#REF!+#REF!+#REF!+AC4+AC20)+AC9</f>
        <v>#REF!</v>
      </c>
      <c r="AD26" s="101" t="e">
        <f>SUM(#REF!+#REF!+#REF!+AD4+AD20)+AD9</f>
        <v>#REF!</v>
      </c>
      <c r="AE26" s="101" t="e">
        <f>SUM(#REF!+#REF!+#REF!+AE4+AE20)+AE9</f>
        <v>#REF!</v>
      </c>
      <c r="AF26" s="101"/>
      <c r="AG26" s="147" t="e">
        <f>SUM(#REF!+#REF!+#REF!+AG4+AG20)+AG9+AG25</f>
        <v>#REF!</v>
      </c>
      <c r="AH26" s="182"/>
      <c r="AI26" s="10" t="e">
        <f>SUM(I26+M26+Q26+U26+Y26+AC26+AG26)</f>
        <v>#REF!</v>
      </c>
      <c r="AJ26" s="195"/>
      <c r="AK26" s="10"/>
      <c r="AM26" s="120"/>
      <c r="AN26" s="121"/>
      <c r="AO26" s="47"/>
      <c r="AP26" s="47"/>
      <c r="AQ26" s="61"/>
      <c r="AR26" s="117"/>
      <c r="AS26" s="47"/>
      <c r="AT26" s="47"/>
      <c r="AU26" s="47"/>
    </row>
    <row r="27" spans="1:47" s="20" customFormat="1" ht="19.5" customHeight="1">
      <c r="A27" s="196"/>
      <c r="B27" s="13"/>
      <c r="C27" s="124" t="s">
        <v>22</v>
      </c>
      <c r="D27" s="102"/>
      <c r="E27" s="103"/>
      <c r="F27" s="102" t="e">
        <f>SUM(F26,G26,#REF!)</f>
        <v>#REF!</v>
      </c>
      <c r="G27" s="104"/>
      <c r="H27" s="104"/>
      <c r="I27" s="105"/>
      <c r="J27" s="102" t="e">
        <f>SUM(J26,#REF!,K26)</f>
        <v>#REF!</v>
      </c>
      <c r="K27" s="104"/>
      <c r="L27" s="104"/>
      <c r="M27" s="105"/>
      <c r="N27" s="102" t="e">
        <f>SUM(N26,#REF!,O26)</f>
        <v>#REF!</v>
      </c>
      <c r="O27" s="104"/>
      <c r="P27" s="104"/>
      <c r="Q27" s="105"/>
      <c r="R27" s="102" t="e">
        <f>SUM(R26,S26,#REF!)</f>
        <v>#REF!</v>
      </c>
      <c r="S27" s="104"/>
      <c r="T27" s="104"/>
      <c r="U27" s="105"/>
      <c r="V27" s="102" t="e">
        <f>SUM(V26,W26,X26)</f>
        <v>#REF!</v>
      </c>
      <c r="W27" s="104"/>
      <c r="X27" s="104"/>
      <c r="Y27" s="105"/>
      <c r="Z27" s="102" t="e">
        <f>SUM(Z26,#REF!,AA26)</f>
        <v>#REF!</v>
      </c>
      <c r="AA27" s="104"/>
      <c r="AB27" s="104"/>
      <c r="AC27" s="105"/>
      <c r="AD27" s="102" t="e">
        <f>SUM(AD26,AE26,#REF!)</f>
        <v>#REF!</v>
      </c>
      <c r="AE27" s="104"/>
      <c r="AF27" s="104"/>
      <c r="AG27" s="105"/>
      <c r="AH27" s="183"/>
      <c r="AI27" s="2"/>
      <c r="AJ27" s="196"/>
      <c r="AK27" s="2"/>
      <c r="AM27" s="116"/>
      <c r="AN27" s="47"/>
      <c r="AO27" s="122"/>
      <c r="AP27" s="122"/>
      <c r="AQ27" s="61"/>
      <c r="AR27" s="117"/>
      <c r="AS27" s="47"/>
      <c r="AT27" s="47"/>
      <c r="AU27" s="47"/>
    </row>
    <row r="28" spans="1:47" s="20" customFormat="1" ht="19.5" customHeight="1">
      <c r="A28" s="196"/>
      <c r="B28" s="13"/>
      <c r="C28" s="125" t="s">
        <v>16</v>
      </c>
      <c r="D28" s="37"/>
      <c r="E28" s="44"/>
      <c r="F28" s="37"/>
      <c r="G28" s="43"/>
      <c r="H28" s="43" t="e">
        <f>COUNTIF(#REF!,"v")</f>
        <v>#REF!</v>
      </c>
      <c r="I28" s="36"/>
      <c r="J28" s="37"/>
      <c r="K28" s="43"/>
      <c r="L28" s="43" t="e">
        <f>COUNTIF(#REF!,"v")</f>
        <v>#REF!</v>
      </c>
      <c r="M28" s="36"/>
      <c r="N28" s="37"/>
      <c r="O28" s="43"/>
      <c r="P28" s="43" t="e">
        <f>COUNTIF(#REF!,"v")</f>
        <v>#REF!</v>
      </c>
      <c r="Q28" s="36"/>
      <c r="R28" s="37"/>
      <c r="S28" s="43"/>
      <c r="T28" s="43" t="e">
        <f>COUNTIF(#REF!,"v")</f>
        <v>#REF!</v>
      </c>
      <c r="U28" s="36"/>
      <c r="V28" s="37"/>
      <c r="W28" s="43"/>
      <c r="X28" s="43" t="e">
        <f>COUNTIF(#REF!,"v")</f>
        <v>#REF!</v>
      </c>
      <c r="Y28" s="36"/>
      <c r="Z28" s="37"/>
      <c r="AA28" s="43"/>
      <c r="AB28" s="43" t="e">
        <f>COUNTIF(#REF!,"v")</f>
        <v>#REF!</v>
      </c>
      <c r="AC28" s="36"/>
      <c r="AD28" s="37"/>
      <c r="AE28" s="43"/>
      <c r="AF28" s="43" t="e">
        <f>COUNTIF(#REF!,"v")</f>
        <v>#REF!</v>
      </c>
      <c r="AG28" s="36"/>
      <c r="AH28" s="184"/>
      <c r="AI28" s="2"/>
      <c r="AJ28" s="196"/>
      <c r="AK28" s="2"/>
      <c r="AM28" s="116"/>
      <c r="AN28" s="122"/>
      <c r="AO28" s="122"/>
      <c r="AP28" s="47"/>
      <c r="AQ28" s="61"/>
      <c r="AR28" s="117"/>
      <c r="AS28" s="47"/>
      <c r="AT28" s="47"/>
      <c r="AU28" s="47"/>
    </row>
    <row r="29" spans="1:47" s="20" customFormat="1" ht="19.5" customHeight="1" thickBot="1">
      <c r="A29" s="196"/>
      <c r="B29" s="13"/>
      <c r="C29" s="148" t="s">
        <v>17</v>
      </c>
      <c r="D29" s="59"/>
      <c r="E29" s="55"/>
      <c r="F29" s="59"/>
      <c r="G29" s="54"/>
      <c r="H29" s="54" t="e">
        <f>COUNTIF(#REF!,"f")</f>
        <v>#REF!</v>
      </c>
      <c r="I29" s="60"/>
      <c r="J29" s="59"/>
      <c r="K29" s="54"/>
      <c r="L29" s="54" t="e">
        <f>COUNTIF(#REF!,"f")</f>
        <v>#REF!</v>
      </c>
      <c r="M29" s="60"/>
      <c r="N29" s="59"/>
      <c r="O29" s="54"/>
      <c r="P29" s="54" t="e">
        <f>COUNTIF(#REF!,"f")</f>
        <v>#REF!</v>
      </c>
      <c r="Q29" s="60"/>
      <c r="R29" s="59"/>
      <c r="S29" s="54"/>
      <c r="T29" s="54" t="e">
        <f>COUNTIF(#REF!,"f")</f>
        <v>#REF!</v>
      </c>
      <c r="U29" s="60"/>
      <c r="V29" s="59"/>
      <c r="W29" s="54"/>
      <c r="X29" s="54" t="e">
        <f>COUNTIF(#REF!,"f")</f>
        <v>#REF!</v>
      </c>
      <c r="Y29" s="60"/>
      <c r="Z29" s="59"/>
      <c r="AA29" s="54"/>
      <c r="AB29" s="54" t="e">
        <f>COUNTIF(#REF!,"f")</f>
        <v>#REF!</v>
      </c>
      <c r="AC29" s="60"/>
      <c r="AD29" s="59"/>
      <c r="AE29" s="54"/>
      <c r="AF29" s="54" t="e">
        <f>COUNTIF(#REF!,"f")</f>
        <v>#REF!</v>
      </c>
      <c r="AG29" s="60"/>
      <c r="AH29" s="184"/>
      <c r="AI29" s="2"/>
      <c r="AJ29" s="196"/>
      <c r="AK29" s="2"/>
      <c r="AM29" s="116"/>
      <c r="AN29" s="122"/>
      <c r="AO29" s="122"/>
      <c r="AP29" s="47"/>
      <c r="AQ29" s="61"/>
      <c r="AR29" s="117"/>
      <c r="AS29" s="47"/>
      <c r="AT29" s="47"/>
      <c r="AU29" s="47"/>
    </row>
    <row r="30" spans="1:47" s="20" customFormat="1" ht="15.75">
      <c r="A30" s="168"/>
      <c r="B30" s="5"/>
      <c r="C30" s="21"/>
      <c r="AH30" s="168"/>
      <c r="AI30" s="3"/>
      <c r="AJ30" s="168"/>
      <c r="AK30" s="3"/>
      <c r="AM30" s="116"/>
      <c r="AN30" s="47"/>
      <c r="AO30" s="47"/>
      <c r="AP30" s="47"/>
      <c r="AQ30" s="61"/>
      <c r="AR30" s="117"/>
      <c r="AS30" s="47"/>
      <c r="AT30" s="47"/>
      <c r="AU30" s="47"/>
    </row>
  </sheetData>
  <sheetProtection/>
  <mergeCells count="5">
    <mergeCell ref="B4:C4"/>
    <mergeCell ref="B9:C9"/>
    <mergeCell ref="AH9:AK9"/>
    <mergeCell ref="B20:C20"/>
    <mergeCell ref="AH20:AK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2"/>
  <sheetViews>
    <sheetView tabSelected="1" view="pageBreakPreview" zoomScale="90" zoomScaleNormal="40" zoomScaleSheetLayoutView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25390625" style="168" customWidth="1"/>
    <col min="2" max="2" width="14.625" style="5" customWidth="1"/>
    <col min="3" max="3" width="48.875" style="21" customWidth="1"/>
    <col min="4" max="5" width="7.375" style="20" customWidth="1"/>
    <col min="6" max="6" width="5.875" style="20" bestFit="1" customWidth="1"/>
    <col min="7" max="7" width="4.375" style="20" customWidth="1"/>
    <col min="8" max="8" width="3.625" style="20" customWidth="1"/>
    <col min="9" max="9" width="4.125" style="20" bestFit="1" customWidth="1"/>
    <col min="10" max="10" width="7.00390625" style="20" bestFit="1" customWidth="1"/>
    <col min="11" max="11" width="4.75390625" style="20" bestFit="1" customWidth="1"/>
    <col min="12" max="12" width="3.625" style="20" customWidth="1"/>
    <col min="13" max="13" width="4.125" style="20" bestFit="1" customWidth="1"/>
    <col min="14" max="14" width="5.75390625" style="20" customWidth="1"/>
    <col min="15" max="15" width="4.75390625" style="20" customWidth="1"/>
    <col min="16" max="16" width="4.75390625" style="20" bestFit="1" customWidth="1"/>
    <col min="17" max="17" width="4.125" style="20" bestFit="1" customWidth="1"/>
    <col min="18" max="18" width="5.75390625" style="20" customWidth="1"/>
    <col min="19" max="19" width="4.625" style="20" bestFit="1" customWidth="1"/>
    <col min="20" max="21" width="4.75390625" style="20" bestFit="1" customWidth="1"/>
    <col min="22" max="22" width="5.875" style="20" customWidth="1"/>
    <col min="23" max="23" width="4.75390625" style="20" bestFit="1" customWidth="1"/>
    <col min="24" max="24" width="3.625" style="20" customWidth="1"/>
    <col min="25" max="25" width="4.875" style="20" bestFit="1" customWidth="1"/>
    <col min="26" max="26" width="5.875" style="20" customWidth="1"/>
    <col min="27" max="27" width="4.125" style="20" bestFit="1" customWidth="1"/>
    <col min="28" max="28" width="3.625" style="20" customWidth="1"/>
    <col min="29" max="29" width="4.75390625" style="20" bestFit="1" customWidth="1"/>
    <col min="30" max="30" width="5.875" style="20" customWidth="1"/>
    <col min="31" max="31" width="4.75390625" style="20" bestFit="1" customWidth="1"/>
    <col min="32" max="32" width="3.625" style="20" customWidth="1"/>
    <col min="33" max="33" width="4.75390625" style="20" bestFit="1" customWidth="1"/>
    <col min="34" max="34" width="5.25390625" style="225" bestFit="1" customWidth="1"/>
    <col min="35" max="35" width="19.625" style="20" customWidth="1"/>
    <col min="36" max="36" width="4.125" style="225" customWidth="1"/>
    <col min="37" max="37" width="26.75390625" style="168" bestFit="1" customWidth="1"/>
    <col min="38" max="38" width="25.625" style="3" bestFit="1" customWidth="1"/>
    <col min="39" max="39" width="76.375" style="168" bestFit="1" customWidth="1"/>
    <col min="40" max="41" width="9.25390625" style="47" bestFit="1" customWidth="1"/>
    <col min="42" max="42" width="9.125" style="47" customWidth="1"/>
    <col min="43" max="43" width="9.125" style="61" customWidth="1"/>
    <col min="44" max="44" width="9.125" style="117" customWidth="1"/>
    <col min="45" max="47" width="9.125" style="47" customWidth="1"/>
    <col min="48" max="16384" width="9.125" style="20" customWidth="1"/>
  </cols>
  <sheetData>
    <row r="1" spans="1:51" ht="21.75" customHeight="1">
      <c r="A1" s="20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6" t="s">
        <v>198</v>
      </c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0" t="s">
        <v>199</v>
      </c>
      <c r="AK1" s="287"/>
      <c r="AL1" s="287"/>
      <c r="AM1" s="287"/>
      <c r="AN1" s="287"/>
      <c r="AO1" s="287"/>
      <c r="AP1" s="20"/>
      <c r="AQ1" s="116"/>
      <c r="AR1" s="47"/>
      <c r="AU1" s="61"/>
      <c r="AV1" s="117"/>
      <c r="AW1" s="47"/>
      <c r="AX1" s="47"/>
      <c r="AY1" s="47"/>
    </row>
    <row r="2" spans="1:51" ht="21.75" customHeight="1">
      <c r="A2" s="282"/>
      <c r="B2" s="283"/>
      <c r="C2" s="283"/>
      <c r="D2" s="284"/>
      <c r="E2" s="284"/>
      <c r="F2" s="284"/>
      <c r="G2" s="284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 t="s">
        <v>197</v>
      </c>
      <c r="W2" s="285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0"/>
      <c r="AQ2" s="116"/>
      <c r="AR2" s="47"/>
      <c r="AU2" s="61"/>
      <c r="AV2" s="117"/>
      <c r="AW2" s="47"/>
      <c r="AX2" s="47"/>
      <c r="AY2" s="47"/>
    </row>
    <row r="3" spans="1:37" s="47" customFormat="1" ht="15" customHeight="1">
      <c r="A3" s="22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685" t="s">
        <v>156</v>
      </c>
      <c r="AK3" s="685"/>
    </row>
    <row r="4" spans="1:37" s="47" customFormat="1" ht="15" customHeight="1" thickBot="1">
      <c r="A4" s="698" t="s">
        <v>143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20"/>
    </row>
    <row r="5" spans="1:39" s="47" customFormat="1" ht="15" customHeight="1">
      <c r="A5" s="444"/>
      <c r="B5" s="705" t="s">
        <v>21</v>
      </c>
      <c r="C5" s="492"/>
      <c r="D5" s="434" t="s">
        <v>133</v>
      </c>
      <c r="E5" s="247" t="s">
        <v>109</v>
      </c>
      <c r="F5" s="686" t="s">
        <v>0</v>
      </c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8"/>
      <c r="AE5" s="688"/>
      <c r="AF5" s="688"/>
      <c r="AG5" s="688"/>
      <c r="AH5" s="689" t="s">
        <v>24</v>
      </c>
      <c r="AI5" s="690"/>
      <c r="AJ5" s="690"/>
      <c r="AK5" s="691"/>
      <c r="AL5" s="515" t="s">
        <v>404</v>
      </c>
      <c r="AM5" s="516"/>
    </row>
    <row r="6" spans="1:39" s="47" customFormat="1" ht="15" customHeight="1" thickBot="1">
      <c r="A6" s="528"/>
      <c r="B6" s="710"/>
      <c r="C6" s="248" t="s">
        <v>1</v>
      </c>
      <c r="D6" s="249" t="s">
        <v>2</v>
      </c>
      <c r="E6" s="249"/>
      <c r="F6" s="217"/>
      <c r="G6" s="244" t="s">
        <v>3</v>
      </c>
      <c r="H6" s="244"/>
      <c r="I6" s="220"/>
      <c r="J6" s="244"/>
      <c r="K6" s="244" t="s">
        <v>4</v>
      </c>
      <c r="L6" s="244"/>
      <c r="M6" s="220"/>
      <c r="N6" s="244"/>
      <c r="O6" s="216" t="s">
        <v>5</v>
      </c>
      <c r="P6" s="244"/>
      <c r="Q6" s="220"/>
      <c r="R6" s="244"/>
      <c r="S6" s="216" t="s">
        <v>6</v>
      </c>
      <c r="T6" s="244"/>
      <c r="U6" s="220"/>
      <c r="V6" s="244"/>
      <c r="W6" s="216" t="s">
        <v>7</v>
      </c>
      <c r="X6" s="244"/>
      <c r="Y6" s="220"/>
      <c r="Z6" s="217"/>
      <c r="AA6" s="244" t="s">
        <v>8</v>
      </c>
      <c r="AB6" s="244"/>
      <c r="AC6" s="219"/>
      <c r="AD6" s="217"/>
      <c r="AE6" s="244" t="s">
        <v>20</v>
      </c>
      <c r="AF6" s="244"/>
      <c r="AG6" s="220"/>
      <c r="AH6" s="692"/>
      <c r="AI6" s="693"/>
      <c r="AJ6" s="693"/>
      <c r="AK6" s="694"/>
      <c r="AL6" s="513" t="s">
        <v>21</v>
      </c>
      <c r="AM6" s="517" t="s">
        <v>1</v>
      </c>
    </row>
    <row r="7" spans="1:39" s="47" customFormat="1" ht="15" customHeight="1">
      <c r="A7" s="444"/>
      <c r="B7" s="489"/>
      <c r="C7" s="250"/>
      <c r="D7" s="251"/>
      <c r="F7" s="247" t="s">
        <v>134</v>
      </c>
      <c r="G7" s="252" t="s">
        <v>10</v>
      </c>
      <c r="H7" s="252" t="s">
        <v>12</v>
      </c>
      <c r="I7" s="253" t="s">
        <v>13</v>
      </c>
      <c r="J7" s="247" t="s">
        <v>134</v>
      </c>
      <c r="K7" s="252" t="s">
        <v>10</v>
      </c>
      <c r="L7" s="252" t="s">
        <v>12</v>
      </c>
      <c r="M7" s="253" t="s">
        <v>13</v>
      </c>
      <c r="N7" s="247" t="s">
        <v>134</v>
      </c>
      <c r="O7" s="252" t="s">
        <v>10</v>
      </c>
      <c r="P7" s="252" t="s">
        <v>12</v>
      </c>
      <c r="Q7" s="253" t="s">
        <v>13</v>
      </c>
      <c r="R7" s="247" t="s">
        <v>134</v>
      </c>
      <c r="S7" s="252" t="s">
        <v>10</v>
      </c>
      <c r="T7" s="252" t="s">
        <v>12</v>
      </c>
      <c r="U7" s="253" t="s">
        <v>13</v>
      </c>
      <c r="V7" s="247" t="s">
        <v>134</v>
      </c>
      <c r="W7" s="252" t="s">
        <v>10</v>
      </c>
      <c r="X7" s="252" t="s">
        <v>12</v>
      </c>
      <c r="Y7" s="253" t="s">
        <v>13</v>
      </c>
      <c r="Z7" s="247" t="s">
        <v>134</v>
      </c>
      <c r="AA7" s="252" t="s">
        <v>10</v>
      </c>
      <c r="AB7" s="252" t="s">
        <v>12</v>
      </c>
      <c r="AC7" s="253" t="s">
        <v>13</v>
      </c>
      <c r="AD7" s="247" t="s">
        <v>134</v>
      </c>
      <c r="AE7" s="252" t="s">
        <v>10</v>
      </c>
      <c r="AF7" s="252" t="s">
        <v>12</v>
      </c>
      <c r="AG7" s="253" t="s">
        <v>13</v>
      </c>
      <c r="AH7" s="474"/>
      <c r="AI7" s="490"/>
      <c r="AJ7" s="491"/>
      <c r="AK7" s="536"/>
      <c r="AM7" s="518"/>
    </row>
    <row r="8" spans="1:39" s="47" customFormat="1" ht="19.5" customHeight="1">
      <c r="A8" s="445"/>
      <c r="B8" s="708" t="s">
        <v>243</v>
      </c>
      <c r="C8" s="709"/>
      <c r="D8" s="87">
        <v>164</v>
      </c>
      <c r="E8" s="90">
        <v>40</v>
      </c>
      <c r="F8" s="51">
        <v>48</v>
      </c>
      <c r="G8" s="53">
        <v>0</v>
      </c>
      <c r="H8" s="53"/>
      <c r="I8" s="475">
        <v>12</v>
      </c>
      <c r="J8" s="437">
        <v>24</v>
      </c>
      <c r="K8" s="53">
        <v>24</v>
      </c>
      <c r="L8" s="53"/>
      <c r="M8" s="476">
        <v>10</v>
      </c>
      <c r="N8" s="51">
        <v>16</v>
      </c>
      <c r="O8" s="53">
        <v>0</v>
      </c>
      <c r="P8" s="53"/>
      <c r="Q8" s="475">
        <v>4</v>
      </c>
      <c r="R8" s="437">
        <v>32</v>
      </c>
      <c r="S8" s="53">
        <v>0</v>
      </c>
      <c r="T8" s="53"/>
      <c r="U8" s="476">
        <v>7</v>
      </c>
      <c r="V8" s="51">
        <v>12</v>
      </c>
      <c r="W8" s="53">
        <v>0</v>
      </c>
      <c r="X8" s="53"/>
      <c r="Y8" s="475">
        <v>3</v>
      </c>
      <c r="Z8" s="437">
        <v>8</v>
      </c>
      <c r="AA8" s="53">
        <v>0</v>
      </c>
      <c r="AB8" s="53"/>
      <c r="AC8" s="476">
        <v>4</v>
      </c>
      <c r="AD8" s="51">
        <v>0</v>
      </c>
      <c r="AE8" s="53">
        <v>0</v>
      </c>
      <c r="AF8" s="53"/>
      <c r="AG8" s="475">
        <v>0</v>
      </c>
      <c r="AH8" s="441"/>
      <c r="AI8" s="7"/>
      <c r="AJ8" s="487"/>
      <c r="AK8" s="159"/>
      <c r="AL8" s="666" t="s">
        <v>314</v>
      </c>
      <c r="AM8" s="667"/>
    </row>
    <row r="9" spans="1:39" s="47" customFormat="1" ht="18.75" customHeight="1">
      <c r="A9" s="529" t="s">
        <v>3</v>
      </c>
      <c r="B9" s="436" t="s">
        <v>244</v>
      </c>
      <c r="C9" s="446" t="s">
        <v>62</v>
      </c>
      <c r="D9" s="213">
        <v>24</v>
      </c>
      <c r="E9" s="39">
        <v>6</v>
      </c>
      <c r="F9" s="556">
        <v>24</v>
      </c>
      <c r="G9" s="447">
        <v>0</v>
      </c>
      <c r="H9" s="447" t="s">
        <v>14</v>
      </c>
      <c r="I9" s="557">
        <v>6</v>
      </c>
      <c r="J9" s="213"/>
      <c r="K9" s="447"/>
      <c r="L9" s="447"/>
      <c r="M9" s="471"/>
      <c r="N9" s="213"/>
      <c r="O9" s="447"/>
      <c r="P9" s="447"/>
      <c r="Q9" s="471"/>
      <c r="R9" s="213"/>
      <c r="S9" s="447"/>
      <c r="T9" s="447"/>
      <c r="U9" s="471"/>
      <c r="V9" s="213"/>
      <c r="W9" s="447"/>
      <c r="X9" s="447"/>
      <c r="Y9" s="471"/>
      <c r="Z9" s="213"/>
      <c r="AA9" s="447"/>
      <c r="AB9" s="447"/>
      <c r="AC9" s="471"/>
      <c r="AD9" s="213"/>
      <c r="AE9" s="447"/>
      <c r="AF9" s="447"/>
      <c r="AG9" s="471"/>
      <c r="AH9" s="477"/>
      <c r="AI9" s="448"/>
      <c r="AJ9" s="449"/>
      <c r="AK9" s="160"/>
      <c r="AL9" s="494" t="s">
        <v>315</v>
      </c>
      <c r="AM9" s="446" t="s">
        <v>62</v>
      </c>
    </row>
    <row r="10" spans="1:39" s="47" customFormat="1" ht="18.75" customHeight="1">
      <c r="A10" s="529" t="s">
        <v>4</v>
      </c>
      <c r="B10" s="436" t="s">
        <v>245</v>
      </c>
      <c r="C10" s="438" t="s">
        <v>63</v>
      </c>
      <c r="D10" s="213">
        <v>24</v>
      </c>
      <c r="E10" s="39">
        <v>6</v>
      </c>
      <c r="F10" s="31"/>
      <c r="G10" s="45"/>
      <c r="H10" s="45"/>
      <c r="I10" s="473"/>
      <c r="J10" s="558">
        <v>24</v>
      </c>
      <c r="K10" s="45">
        <v>0</v>
      </c>
      <c r="L10" s="45" t="s">
        <v>14</v>
      </c>
      <c r="M10" s="559">
        <v>6</v>
      </c>
      <c r="N10" s="31"/>
      <c r="O10" s="45"/>
      <c r="P10" s="45"/>
      <c r="Q10" s="473"/>
      <c r="R10" s="31"/>
      <c r="S10" s="45"/>
      <c r="T10" s="45"/>
      <c r="U10" s="473"/>
      <c r="V10" s="31"/>
      <c r="W10" s="45"/>
      <c r="X10" s="45"/>
      <c r="Y10" s="473"/>
      <c r="Z10" s="31"/>
      <c r="AA10" s="45"/>
      <c r="AB10" s="45"/>
      <c r="AC10" s="473"/>
      <c r="AD10" s="31"/>
      <c r="AE10" s="45"/>
      <c r="AF10" s="45"/>
      <c r="AG10" s="473"/>
      <c r="AH10" s="478" t="s">
        <v>3</v>
      </c>
      <c r="AI10" s="19" t="s">
        <v>405</v>
      </c>
      <c r="AJ10" s="450"/>
      <c r="AK10" s="161"/>
      <c r="AL10" s="532" t="s">
        <v>316</v>
      </c>
      <c r="AM10" s="438" t="s">
        <v>63</v>
      </c>
    </row>
    <row r="11" spans="1:39" s="47" customFormat="1" ht="18.75" customHeight="1">
      <c r="A11" s="529" t="s">
        <v>5</v>
      </c>
      <c r="B11" s="436" t="s">
        <v>246</v>
      </c>
      <c r="C11" s="438" t="s">
        <v>135</v>
      </c>
      <c r="D11" s="213">
        <v>16</v>
      </c>
      <c r="E11" s="39">
        <v>3</v>
      </c>
      <c r="F11" s="31"/>
      <c r="G11" s="45"/>
      <c r="H11" s="45"/>
      <c r="I11" s="473"/>
      <c r="J11" s="31"/>
      <c r="K11" s="45"/>
      <c r="L11" s="45"/>
      <c r="M11" s="473"/>
      <c r="N11" s="31"/>
      <c r="O11" s="45"/>
      <c r="P11" s="45"/>
      <c r="Q11" s="473"/>
      <c r="R11" s="558">
        <v>16</v>
      </c>
      <c r="S11" s="45">
        <v>0</v>
      </c>
      <c r="T11" s="45" t="s">
        <v>14</v>
      </c>
      <c r="U11" s="559">
        <v>3</v>
      </c>
      <c r="V11" s="31"/>
      <c r="W11" s="45"/>
      <c r="X11" s="45"/>
      <c r="Y11" s="473"/>
      <c r="Z11" s="31"/>
      <c r="AA11" s="45"/>
      <c r="AB11" s="45"/>
      <c r="AC11" s="473"/>
      <c r="AD11" s="31"/>
      <c r="AE11" s="45"/>
      <c r="AF11" s="45"/>
      <c r="AG11" s="473"/>
      <c r="AH11" s="478" t="s">
        <v>4</v>
      </c>
      <c r="AI11" s="19" t="s">
        <v>63</v>
      </c>
      <c r="AJ11" s="450"/>
      <c r="AK11" s="161"/>
      <c r="AL11" s="532" t="s">
        <v>317</v>
      </c>
      <c r="AM11" s="438" t="s">
        <v>135</v>
      </c>
    </row>
    <row r="12" spans="1:39" s="47" customFormat="1" ht="18.75" customHeight="1">
      <c r="A12" s="529" t="s">
        <v>6</v>
      </c>
      <c r="B12" s="436" t="s">
        <v>247</v>
      </c>
      <c r="C12" s="438" t="s">
        <v>64</v>
      </c>
      <c r="D12" s="213">
        <v>12</v>
      </c>
      <c r="E12" s="39">
        <v>3</v>
      </c>
      <c r="F12" s="31">
        <v>12</v>
      </c>
      <c r="G12" s="45">
        <v>0</v>
      </c>
      <c r="H12" s="45" t="s">
        <v>14</v>
      </c>
      <c r="I12" s="473">
        <v>3</v>
      </c>
      <c r="J12" s="31"/>
      <c r="K12" s="45"/>
      <c r="L12" s="45"/>
      <c r="M12" s="473"/>
      <c r="N12" s="31"/>
      <c r="O12" s="45"/>
      <c r="P12" s="45"/>
      <c r="Q12" s="473"/>
      <c r="R12" s="31"/>
      <c r="S12" s="45"/>
      <c r="T12" s="45"/>
      <c r="U12" s="473"/>
      <c r="V12" s="31"/>
      <c r="W12" s="45"/>
      <c r="X12" s="45"/>
      <c r="Y12" s="473"/>
      <c r="Z12" s="31"/>
      <c r="AA12" s="45"/>
      <c r="AB12" s="45"/>
      <c r="AC12" s="473"/>
      <c r="AD12" s="31"/>
      <c r="AE12" s="45"/>
      <c r="AF12" s="45"/>
      <c r="AG12" s="473"/>
      <c r="AH12" s="478"/>
      <c r="AI12" s="19"/>
      <c r="AJ12" s="450"/>
      <c r="AK12" s="161"/>
      <c r="AL12" s="532" t="s">
        <v>318</v>
      </c>
      <c r="AM12" s="438" t="s">
        <v>64</v>
      </c>
    </row>
    <row r="13" spans="1:39" s="47" customFormat="1" ht="18.75" customHeight="1">
      <c r="A13" s="529" t="s">
        <v>7</v>
      </c>
      <c r="B13" s="436" t="s">
        <v>248</v>
      </c>
      <c r="C13" s="438" t="s">
        <v>136</v>
      </c>
      <c r="D13" s="213">
        <v>12</v>
      </c>
      <c r="E13" s="39">
        <v>2</v>
      </c>
      <c r="F13" s="31"/>
      <c r="G13" s="45"/>
      <c r="H13" s="45"/>
      <c r="I13" s="473"/>
      <c r="J13" s="558">
        <v>0</v>
      </c>
      <c r="K13" s="560">
        <v>12</v>
      </c>
      <c r="L13" s="560" t="s">
        <v>154</v>
      </c>
      <c r="M13" s="559">
        <v>2</v>
      </c>
      <c r="N13" s="31"/>
      <c r="O13" s="45"/>
      <c r="P13" s="45"/>
      <c r="Q13" s="452"/>
      <c r="R13" s="31"/>
      <c r="S13" s="45"/>
      <c r="T13" s="45"/>
      <c r="U13" s="473"/>
      <c r="V13" s="31"/>
      <c r="W13" s="45"/>
      <c r="X13" s="45"/>
      <c r="Y13" s="473"/>
      <c r="Z13" s="31"/>
      <c r="AA13" s="45"/>
      <c r="AB13" s="45"/>
      <c r="AC13" s="473"/>
      <c r="AD13" s="31"/>
      <c r="AE13" s="45"/>
      <c r="AF13" s="45"/>
      <c r="AG13" s="473"/>
      <c r="AH13" s="478" t="s">
        <v>6</v>
      </c>
      <c r="AI13" s="19" t="s">
        <v>406</v>
      </c>
      <c r="AJ13" s="450" t="s">
        <v>36</v>
      </c>
      <c r="AK13" s="161" t="s">
        <v>407</v>
      </c>
      <c r="AL13" s="532" t="s">
        <v>319</v>
      </c>
      <c r="AM13" s="438" t="s">
        <v>136</v>
      </c>
    </row>
    <row r="14" spans="1:39" s="47" customFormat="1" ht="18.75" customHeight="1">
      <c r="A14" s="529" t="s">
        <v>8</v>
      </c>
      <c r="B14" s="436" t="s">
        <v>249</v>
      </c>
      <c r="C14" s="438" t="s">
        <v>65</v>
      </c>
      <c r="D14" s="213">
        <v>12</v>
      </c>
      <c r="E14" s="39">
        <v>3</v>
      </c>
      <c r="F14" s="31"/>
      <c r="G14" s="45"/>
      <c r="H14" s="45"/>
      <c r="I14" s="473"/>
      <c r="J14" s="31"/>
      <c r="K14" s="45"/>
      <c r="L14" s="45"/>
      <c r="M14" s="452"/>
      <c r="N14" s="31"/>
      <c r="O14" s="45"/>
      <c r="P14" s="45"/>
      <c r="Q14" s="473"/>
      <c r="R14" s="31"/>
      <c r="S14" s="45"/>
      <c r="T14" s="45"/>
      <c r="U14" s="473"/>
      <c r="V14" s="31">
        <v>12</v>
      </c>
      <c r="W14" s="45">
        <v>0</v>
      </c>
      <c r="X14" s="45" t="s">
        <v>14</v>
      </c>
      <c r="Y14" s="473">
        <v>3</v>
      </c>
      <c r="Z14" s="31"/>
      <c r="AA14" s="45"/>
      <c r="AB14" s="45"/>
      <c r="AC14" s="473"/>
      <c r="AD14" s="31"/>
      <c r="AE14" s="45"/>
      <c r="AF14" s="45"/>
      <c r="AG14" s="473"/>
      <c r="AH14" s="478" t="s">
        <v>38</v>
      </c>
      <c r="AI14" s="566" t="s">
        <v>184</v>
      </c>
      <c r="AJ14" s="443"/>
      <c r="AK14" s="161"/>
      <c r="AL14" s="532" t="s">
        <v>369</v>
      </c>
      <c r="AM14" s="438" t="s">
        <v>370</v>
      </c>
    </row>
    <row r="15" spans="1:39" s="47" customFormat="1" ht="18.75" customHeight="1">
      <c r="A15" s="529" t="s">
        <v>20</v>
      </c>
      <c r="B15" s="436" t="s">
        <v>250</v>
      </c>
      <c r="C15" s="438" t="s">
        <v>66</v>
      </c>
      <c r="D15" s="213">
        <v>16</v>
      </c>
      <c r="E15" s="39">
        <v>4</v>
      </c>
      <c r="F15" s="31"/>
      <c r="G15" s="45"/>
      <c r="H15" s="45"/>
      <c r="I15" s="473"/>
      <c r="J15" s="31"/>
      <c r="K15" s="45"/>
      <c r="L15" s="45"/>
      <c r="M15" s="473"/>
      <c r="N15" s="558">
        <v>16</v>
      </c>
      <c r="O15" s="45">
        <v>0</v>
      </c>
      <c r="P15" s="560" t="s">
        <v>14</v>
      </c>
      <c r="Q15" s="473">
        <v>4</v>
      </c>
      <c r="R15" s="31"/>
      <c r="S15" s="45"/>
      <c r="T15" s="45"/>
      <c r="U15" s="473"/>
      <c r="V15" s="31"/>
      <c r="W15" s="45"/>
      <c r="X15" s="45"/>
      <c r="Y15" s="473"/>
      <c r="Z15" s="31"/>
      <c r="AA15" s="45"/>
      <c r="AB15" s="45"/>
      <c r="AC15" s="473"/>
      <c r="AD15" s="31"/>
      <c r="AE15" s="45"/>
      <c r="AF15" s="45"/>
      <c r="AG15" s="473"/>
      <c r="AH15" s="478" t="s">
        <v>4</v>
      </c>
      <c r="AI15" s="566" t="s">
        <v>63</v>
      </c>
      <c r="AJ15" s="450"/>
      <c r="AK15" s="161"/>
      <c r="AL15" s="532" t="s">
        <v>320</v>
      </c>
      <c r="AM15" s="438" t="s">
        <v>66</v>
      </c>
    </row>
    <row r="16" spans="1:39" s="47" customFormat="1" ht="18.75" customHeight="1">
      <c r="A16" s="529" t="s">
        <v>23</v>
      </c>
      <c r="B16" s="436" t="s">
        <v>251</v>
      </c>
      <c r="C16" s="438" t="s">
        <v>67</v>
      </c>
      <c r="D16" s="213">
        <v>16</v>
      </c>
      <c r="E16" s="39">
        <v>4</v>
      </c>
      <c r="F16" s="31"/>
      <c r="G16" s="45"/>
      <c r="H16" s="45"/>
      <c r="I16" s="473"/>
      <c r="J16" s="31"/>
      <c r="K16" s="45"/>
      <c r="L16" s="45"/>
      <c r="M16" s="473"/>
      <c r="N16" s="31"/>
      <c r="O16" s="45"/>
      <c r="P16" s="45"/>
      <c r="Q16" s="473"/>
      <c r="R16" s="558">
        <v>16</v>
      </c>
      <c r="S16" s="45">
        <v>0</v>
      </c>
      <c r="T16" s="560" t="s">
        <v>154</v>
      </c>
      <c r="U16" s="479">
        <v>4</v>
      </c>
      <c r="V16" s="31"/>
      <c r="W16" s="45"/>
      <c r="X16" s="45"/>
      <c r="Y16" s="473"/>
      <c r="Z16" s="31"/>
      <c r="AA16" s="45"/>
      <c r="AB16" s="45"/>
      <c r="AC16" s="473"/>
      <c r="AD16" s="31"/>
      <c r="AE16" s="45"/>
      <c r="AF16" s="45"/>
      <c r="AG16" s="479"/>
      <c r="AH16" s="478" t="s">
        <v>20</v>
      </c>
      <c r="AI16" s="19" t="s">
        <v>66</v>
      </c>
      <c r="AJ16" s="450"/>
      <c r="AK16" s="161"/>
      <c r="AL16" s="532" t="s">
        <v>321</v>
      </c>
      <c r="AM16" s="438" t="s">
        <v>67</v>
      </c>
    </row>
    <row r="17" spans="1:39" s="47" customFormat="1" ht="18.75" customHeight="1">
      <c r="A17" s="529" t="s">
        <v>25</v>
      </c>
      <c r="B17" s="436" t="s">
        <v>252</v>
      </c>
      <c r="C17" s="438" t="s">
        <v>137</v>
      </c>
      <c r="D17" s="213">
        <v>12</v>
      </c>
      <c r="E17" s="39">
        <v>3</v>
      </c>
      <c r="F17" s="31">
        <v>12</v>
      </c>
      <c r="G17" s="45">
        <v>0</v>
      </c>
      <c r="H17" s="45" t="s">
        <v>14</v>
      </c>
      <c r="I17" s="473">
        <v>3</v>
      </c>
      <c r="J17" s="31"/>
      <c r="K17" s="45"/>
      <c r="L17" s="45"/>
      <c r="M17" s="473"/>
      <c r="N17" s="31"/>
      <c r="O17" s="45"/>
      <c r="P17" s="45"/>
      <c r="Q17" s="473"/>
      <c r="R17" s="31"/>
      <c r="S17" s="45"/>
      <c r="T17" s="45"/>
      <c r="U17" s="473"/>
      <c r="V17" s="31"/>
      <c r="W17" s="45"/>
      <c r="X17" s="45"/>
      <c r="Y17" s="473"/>
      <c r="Z17" s="31"/>
      <c r="AA17" s="45"/>
      <c r="AB17" s="45"/>
      <c r="AC17" s="473"/>
      <c r="AD17" s="31"/>
      <c r="AE17" s="45"/>
      <c r="AF17" s="45"/>
      <c r="AG17" s="473"/>
      <c r="AH17" s="478"/>
      <c r="AI17" s="19" t="s">
        <v>108</v>
      </c>
      <c r="AJ17" s="450"/>
      <c r="AK17" s="161"/>
      <c r="AL17" s="532" t="s">
        <v>322</v>
      </c>
      <c r="AM17" s="438" t="s">
        <v>137</v>
      </c>
    </row>
    <row r="18" spans="1:39" s="47" customFormat="1" ht="31.5">
      <c r="A18" s="529" t="s">
        <v>26</v>
      </c>
      <c r="B18" s="436" t="s">
        <v>253</v>
      </c>
      <c r="C18" s="438" t="s">
        <v>239</v>
      </c>
      <c r="D18" s="213">
        <v>12</v>
      </c>
      <c r="E18" s="39">
        <v>2</v>
      </c>
      <c r="F18" s="453"/>
      <c r="G18" s="454"/>
      <c r="H18" s="454"/>
      <c r="I18" s="473"/>
      <c r="J18" s="561">
        <v>0</v>
      </c>
      <c r="K18" s="562">
        <v>12</v>
      </c>
      <c r="L18" s="562" t="s">
        <v>154</v>
      </c>
      <c r="M18" s="559">
        <v>2</v>
      </c>
      <c r="N18" s="453"/>
      <c r="O18" s="454"/>
      <c r="P18" s="454"/>
      <c r="Q18" s="473"/>
      <c r="R18" s="453"/>
      <c r="S18" s="454"/>
      <c r="T18" s="454"/>
      <c r="U18" s="473"/>
      <c r="V18" s="453"/>
      <c r="W18" s="454"/>
      <c r="X18" s="454"/>
      <c r="Y18" s="473"/>
      <c r="Z18" s="453"/>
      <c r="AA18" s="454"/>
      <c r="AB18" s="454"/>
      <c r="AC18" s="473"/>
      <c r="AD18" s="453"/>
      <c r="AE18" s="454"/>
      <c r="AF18" s="454"/>
      <c r="AG18" s="473"/>
      <c r="AH18" s="478" t="s">
        <v>25</v>
      </c>
      <c r="AI18" s="19" t="s">
        <v>137</v>
      </c>
      <c r="AJ18" s="450"/>
      <c r="AK18" s="161"/>
      <c r="AL18" s="224" t="s">
        <v>323</v>
      </c>
      <c r="AM18" s="508" t="s">
        <v>324</v>
      </c>
    </row>
    <row r="19" spans="1:39" s="47" customFormat="1" ht="30.75" customHeight="1">
      <c r="A19" s="529" t="s">
        <v>27</v>
      </c>
      <c r="B19" s="436" t="s">
        <v>254</v>
      </c>
      <c r="C19" s="455" t="s">
        <v>123</v>
      </c>
      <c r="D19" s="213">
        <v>8</v>
      </c>
      <c r="E19" s="39">
        <v>4</v>
      </c>
      <c r="F19" s="456"/>
      <c r="G19" s="457"/>
      <c r="H19" s="457" t="s">
        <v>138</v>
      </c>
      <c r="I19" s="459"/>
      <c r="J19" s="456"/>
      <c r="K19" s="458"/>
      <c r="L19" s="458"/>
      <c r="M19" s="459"/>
      <c r="N19" s="456"/>
      <c r="O19" s="458"/>
      <c r="P19" s="458"/>
      <c r="Q19" s="459"/>
      <c r="R19" s="456"/>
      <c r="S19" s="458"/>
      <c r="T19" s="458"/>
      <c r="U19" s="459"/>
      <c r="V19" s="456"/>
      <c r="W19" s="458"/>
      <c r="X19" s="458"/>
      <c r="Y19" s="459"/>
      <c r="Z19" s="563">
        <v>8</v>
      </c>
      <c r="AA19" s="564">
        <v>0</v>
      </c>
      <c r="AB19" s="564" t="s">
        <v>14</v>
      </c>
      <c r="AC19" s="565">
        <v>4</v>
      </c>
      <c r="AD19" s="456"/>
      <c r="AE19" s="458"/>
      <c r="AF19" s="458"/>
      <c r="AG19" s="459"/>
      <c r="AH19" s="480"/>
      <c r="AI19" s="460"/>
      <c r="AJ19" s="461"/>
      <c r="AK19" s="537"/>
      <c r="AL19" s="533" t="s">
        <v>325</v>
      </c>
      <c r="AM19" s="455" t="s">
        <v>123</v>
      </c>
    </row>
    <row r="20" spans="1:39" s="47" customFormat="1" ht="19.5" customHeight="1">
      <c r="A20" s="462"/>
      <c r="B20" s="676" t="s">
        <v>240</v>
      </c>
      <c r="C20" s="707"/>
      <c r="D20" s="87">
        <v>60</v>
      </c>
      <c r="E20" s="481">
        <v>16</v>
      </c>
      <c r="F20" s="53">
        <v>6</v>
      </c>
      <c r="G20" s="53">
        <v>0</v>
      </c>
      <c r="H20" s="53"/>
      <c r="I20" s="53">
        <v>2</v>
      </c>
      <c r="J20" s="53">
        <v>6</v>
      </c>
      <c r="K20" s="53">
        <v>0</v>
      </c>
      <c r="L20" s="53"/>
      <c r="M20" s="53">
        <v>2</v>
      </c>
      <c r="N20" s="53">
        <v>0</v>
      </c>
      <c r="O20" s="53">
        <v>0</v>
      </c>
      <c r="P20" s="53"/>
      <c r="Q20" s="53">
        <v>0</v>
      </c>
      <c r="R20" s="53">
        <v>6</v>
      </c>
      <c r="S20" s="53">
        <v>0</v>
      </c>
      <c r="T20" s="53"/>
      <c r="U20" s="53">
        <v>2</v>
      </c>
      <c r="V20" s="53">
        <v>6</v>
      </c>
      <c r="W20" s="53">
        <v>0</v>
      </c>
      <c r="X20" s="53"/>
      <c r="Y20" s="53">
        <v>2</v>
      </c>
      <c r="Z20" s="53">
        <v>36</v>
      </c>
      <c r="AA20" s="53">
        <v>0</v>
      </c>
      <c r="AB20" s="53"/>
      <c r="AC20" s="53">
        <v>8</v>
      </c>
      <c r="AD20" s="53">
        <v>0</v>
      </c>
      <c r="AE20" s="53">
        <v>0</v>
      </c>
      <c r="AF20" s="53"/>
      <c r="AG20" s="53">
        <v>0</v>
      </c>
      <c r="AH20" s="511"/>
      <c r="AI20" s="512"/>
      <c r="AJ20" s="463"/>
      <c r="AK20" s="159"/>
      <c r="AL20" s="668" t="s">
        <v>326</v>
      </c>
      <c r="AM20" s="669"/>
    </row>
    <row r="21" spans="1:39" s="47" customFormat="1" ht="19.5" customHeight="1">
      <c r="A21" s="529" t="s">
        <v>28</v>
      </c>
      <c r="B21" s="538" t="s">
        <v>255</v>
      </c>
      <c r="C21" s="567" t="s">
        <v>163</v>
      </c>
      <c r="D21" s="213">
        <v>6</v>
      </c>
      <c r="E21" s="73">
        <v>2</v>
      </c>
      <c r="F21" s="556">
        <v>6</v>
      </c>
      <c r="G21" s="569">
        <v>0</v>
      </c>
      <c r="H21" s="569" t="s">
        <v>154</v>
      </c>
      <c r="I21" s="557">
        <v>2</v>
      </c>
      <c r="J21" s="213"/>
      <c r="K21" s="447"/>
      <c r="L21" s="447"/>
      <c r="M21" s="471"/>
      <c r="N21" s="213"/>
      <c r="O21" s="447"/>
      <c r="P21" s="447"/>
      <c r="Q21" s="471"/>
      <c r="R21" s="213"/>
      <c r="S21" s="447"/>
      <c r="T21" s="447"/>
      <c r="U21" s="471"/>
      <c r="V21" s="213"/>
      <c r="W21" s="447"/>
      <c r="X21" s="447"/>
      <c r="Y21" s="471"/>
      <c r="Z21" s="213"/>
      <c r="AA21" s="447"/>
      <c r="AB21" s="447"/>
      <c r="AC21" s="471"/>
      <c r="AD21" s="213"/>
      <c r="AE21" s="447"/>
      <c r="AF21" s="447"/>
      <c r="AG21" s="471"/>
      <c r="AH21" s="477"/>
      <c r="AI21" s="18"/>
      <c r="AJ21" s="449"/>
      <c r="AK21" s="160"/>
      <c r="AL21" s="672" t="s">
        <v>327</v>
      </c>
      <c r="AM21" s="673" t="s">
        <v>328</v>
      </c>
    </row>
    <row r="22" spans="1:39" s="47" customFormat="1" ht="19.5" customHeight="1">
      <c r="A22" s="529" t="s">
        <v>176</v>
      </c>
      <c r="B22" s="538" t="s">
        <v>256</v>
      </c>
      <c r="C22" s="567" t="s">
        <v>164</v>
      </c>
      <c r="D22" s="213">
        <v>6</v>
      </c>
      <c r="E22" s="73">
        <v>2</v>
      </c>
      <c r="F22" s="213"/>
      <c r="G22" s="447"/>
      <c r="H22" s="447"/>
      <c r="I22" s="471"/>
      <c r="J22" s="556">
        <v>6</v>
      </c>
      <c r="K22" s="569">
        <v>0</v>
      </c>
      <c r="L22" s="569" t="s">
        <v>154</v>
      </c>
      <c r="M22" s="557">
        <v>2</v>
      </c>
      <c r="N22" s="213"/>
      <c r="O22" s="447"/>
      <c r="P22" s="447"/>
      <c r="Q22" s="471"/>
      <c r="R22" s="213"/>
      <c r="S22" s="447"/>
      <c r="T22" s="447"/>
      <c r="U22" s="471"/>
      <c r="V22" s="213"/>
      <c r="W22" s="447"/>
      <c r="X22" s="447"/>
      <c r="Y22" s="471"/>
      <c r="Z22" s="213"/>
      <c r="AA22" s="447"/>
      <c r="AB22" s="447"/>
      <c r="AC22" s="471"/>
      <c r="AD22" s="213"/>
      <c r="AE22" s="447"/>
      <c r="AF22" s="447"/>
      <c r="AG22" s="471"/>
      <c r="AH22" s="570" t="s">
        <v>176</v>
      </c>
      <c r="AI22" s="574" t="s">
        <v>163</v>
      </c>
      <c r="AJ22" s="449"/>
      <c r="AK22" s="160"/>
      <c r="AL22" s="661"/>
      <c r="AM22" s="663"/>
    </row>
    <row r="23" spans="1:39" s="47" customFormat="1" ht="19.5" customHeight="1">
      <c r="A23" s="529" t="s">
        <v>98</v>
      </c>
      <c r="B23" s="538" t="s">
        <v>257</v>
      </c>
      <c r="C23" s="568" t="s">
        <v>165</v>
      </c>
      <c r="D23" s="213">
        <v>6</v>
      </c>
      <c r="E23" s="73">
        <v>2</v>
      </c>
      <c r="F23" s="31"/>
      <c r="G23" s="45"/>
      <c r="H23" s="45"/>
      <c r="I23" s="473"/>
      <c r="J23" s="31"/>
      <c r="K23" s="45"/>
      <c r="L23" s="45"/>
      <c r="M23" s="473"/>
      <c r="N23" s="31"/>
      <c r="O23" s="45"/>
      <c r="P23" s="45"/>
      <c r="Q23" s="473"/>
      <c r="R23" s="558">
        <v>6</v>
      </c>
      <c r="S23" s="560">
        <v>0</v>
      </c>
      <c r="T23" s="560" t="s">
        <v>154</v>
      </c>
      <c r="U23" s="559">
        <v>2</v>
      </c>
      <c r="V23" s="31"/>
      <c r="W23" s="45"/>
      <c r="X23" s="45"/>
      <c r="Y23" s="473"/>
      <c r="Z23" s="31"/>
      <c r="AA23" s="45"/>
      <c r="AB23" s="45"/>
      <c r="AC23" s="473"/>
      <c r="AD23" s="31"/>
      <c r="AE23" s="45"/>
      <c r="AF23" s="45"/>
      <c r="AG23" s="473"/>
      <c r="AH23" s="571"/>
      <c r="AI23" s="572"/>
      <c r="AJ23" s="450"/>
      <c r="AK23" s="161"/>
      <c r="AL23" s="660" t="s">
        <v>329</v>
      </c>
      <c r="AM23" s="662" t="s">
        <v>330</v>
      </c>
    </row>
    <row r="24" spans="1:39" s="47" customFormat="1" ht="19.5" customHeight="1">
      <c r="A24" s="529" t="s">
        <v>29</v>
      </c>
      <c r="B24" s="538" t="s">
        <v>258</v>
      </c>
      <c r="C24" s="568" t="s">
        <v>166</v>
      </c>
      <c r="D24" s="213">
        <v>6</v>
      </c>
      <c r="E24" s="73">
        <v>2</v>
      </c>
      <c r="F24" s="31"/>
      <c r="G24" s="45"/>
      <c r="H24" s="45"/>
      <c r="I24" s="473"/>
      <c r="J24" s="31"/>
      <c r="K24" s="45"/>
      <c r="L24" s="45"/>
      <c r="M24" s="473"/>
      <c r="N24" s="31"/>
      <c r="O24" s="45"/>
      <c r="P24" s="45"/>
      <c r="Q24" s="473"/>
      <c r="R24" s="31"/>
      <c r="S24" s="45"/>
      <c r="T24" s="45"/>
      <c r="U24" s="473"/>
      <c r="V24" s="558">
        <v>6</v>
      </c>
      <c r="W24" s="560">
        <v>0</v>
      </c>
      <c r="X24" s="560" t="s">
        <v>154</v>
      </c>
      <c r="Y24" s="559">
        <v>2</v>
      </c>
      <c r="Z24" s="31"/>
      <c r="AA24" s="45"/>
      <c r="AB24" s="45"/>
      <c r="AC24" s="473"/>
      <c r="AD24" s="31"/>
      <c r="AE24" s="45"/>
      <c r="AF24" s="45"/>
      <c r="AG24" s="473"/>
      <c r="AH24" s="573" t="s">
        <v>98</v>
      </c>
      <c r="AI24" s="575" t="s">
        <v>165</v>
      </c>
      <c r="AJ24" s="450"/>
      <c r="AK24" s="161"/>
      <c r="AL24" s="661"/>
      <c r="AM24" s="663"/>
    </row>
    <row r="25" spans="1:39" s="47" customFormat="1" ht="19.5" customHeight="1">
      <c r="A25" s="529" t="s">
        <v>30</v>
      </c>
      <c r="B25" s="538" t="s">
        <v>259</v>
      </c>
      <c r="C25" s="438" t="s">
        <v>68</v>
      </c>
      <c r="D25" s="213">
        <v>12</v>
      </c>
      <c r="E25" s="73">
        <v>3</v>
      </c>
      <c r="F25" s="31"/>
      <c r="G25" s="45"/>
      <c r="H25" s="45"/>
      <c r="I25" s="473"/>
      <c r="J25" s="31"/>
      <c r="K25" s="45"/>
      <c r="L25" s="45"/>
      <c r="M25" s="473"/>
      <c r="N25" s="31"/>
      <c r="O25" s="45"/>
      <c r="P25" s="45"/>
      <c r="Q25" s="473"/>
      <c r="R25" s="31"/>
      <c r="S25" s="45"/>
      <c r="T25" s="45"/>
      <c r="U25" s="473"/>
      <c r="V25" s="31"/>
      <c r="W25" s="45"/>
      <c r="X25" s="45"/>
      <c r="Y25" s="473"/>
      <c r="Z25" s="31">
        <v>12</v>
      </c>
      <c r="AA25" s="45">
        <v>0</v>
      </c>
      <c r="AB25" s="45" t="s">
        <v>14</v>
      </c>
      <c r="AC25" s="473">
        <v>3</v>
      </c>
      <c r="AD25" s="31"/>
      <c r="AE25" s="45"/>
      <c r="AF25" s="45"/>
      <c r="AG25" s="473"/>
      <c r="AH25" s="478"/>
      <c r="AI25" s="19"/>
      <c r="AJ25" s="450"/>
      <c r="AK25" s="161"/>
      <c r="AL25" s="532" t="s">
        <v>331</v>
      </c>
      <c r="AM25" s="438" t="s">
        <v>68</v>
      </c>
    </row>
    <row r="26" spans="1:39" s="47" customFormat="1" ht="19.5" customHeight="1">
      <c r="A26" s="529" t="s">
        <v>31</v>
      </c>
      <c r="B26" s="538" t="s">
        <v>260</v>
      </c>
      <c r="C26" s="438" t="s">
        <v>69</v>
      </c>
      <c r="D26" s="213">
        <v>12</v>
      </c>
      <c r="E26" s="73">
        <v>2</v>
      </c>
      <c r="F26" s="31"/>
      <c r="G26" s="45"/>
      <c r="H26" s="45"/>
      <c r="I26" s="473"/>
      <c r="J26" s="31"/>
      <c r="K26" s="45"/>
      <c r="L26" s="45"/>
      <c r="M26" s="473"/>
      <c r="N26" s="31"/>
      <c r="O26" s="45"/>
      <c r="P26" s="45"/>
      <c r="Q26" s="473"/>
      <c r="R26" s="31"/>
      <c r="S26" s="45"/>
      <c r="T26" s="45"/>
      <c r="U26" s="473"/>
      <c r="V26" s="31"/>
      <c r="W26" s="45"/>
      <c r="X26" s="45"/>
      <c r="Y26" s="473"/>
      <c r="Z26" s="558">
        <v>12</v>
      </c>
      <c r="AA26" s="560">
        <v>0</v>
      </c>
      <c r="AB26" s="560" t="s">
        <v>154</v>
      </c>
      <c r="AC26" s="559">
        <v>2</v>
      </c>
      <c r="AD26" s="31"/>
      <c r="AE26" s="45"/>
      <c r="AF26" s="45"/>
      <c r="AG26" s="473"/>
      <c r="AH26" s="478"/>
      <c r="AI26" s="19"/>
      <c r="AJ26" s="450"/>
      <c r="AK26" s="161"/>
      <c r="AL26" s="224" t="s">
        <v>332</v>
      </c>
      <c r="AM26" s="438" t="s">
        <v>69</v>
      </c>
    </row>
    <row r="27" spans="1:39" s="47" customFormat="1" ht="19.5" customHeight="1" thickBot="1">
      <c r="A27" s="530" t="s">
        <v>32</v>
      </c>
      <c r="B27" s="464"/>
      <c r="C27" s="465" t="s">
        <v>187</v>
      </c>
      <c r="D27" s="127">
        <v>12</v>
      </c>
      <c r="E27" s="482">
        <v>3</v>
      </c>
      <c r="F27" s="127"/>
      <c r="G27" s="128"/>
      <c r="H27" s="128"/>
      <c r="I27" s="483"/>
      <c r="J27" s="127"/>
      <c r="K27" s="128"/>
      <c r="L27" s="128"/>
      <c r="M27" s="483"/>
      <c r="N27" s="127"/>
      <c r="O27" s="128"/>
      <c r="P27" s="128"/>
      <c r="Q27" s="483"/>
      <c r="R27" s="127"/>
      <c r="S27" s="128"/>
      <c r="T27" s="128"/>
      <c r="U27" s="483"/>
      <c r="V27" s="127"/>
      <c r="W27" s="128"/>
      <c r="X27" s="128"/>
      <c r="Y27" s="483"/>
      <c r="Z27" s="127">
        <v>12</v>
      </c>
      <c r="AA27" s="128">
        <v>0</v>
      </c>
      <c r="AB27" s="128" t="s">
        <v>154</v>
      </c>
      <c r="AC27" s="483">
        <v>3</v>
      </c>
      <c r="AD27" s="127"/>
      <c r="AE27" s="128"/>
      <c r="AF27" s="128"/>
      <c r="AG27" s="483"/>
      <c r="AH27" s="484"/>
      <c r="AI27" s="460"/>
      <c r="AJ27" s="466"/>
      <c r="AK27" s="467"/>
      <c r="AL27" s="534"/>
      <c r="AM27" s="465"/>
    </row>
    <row r="28" spans="1:39" s="47" customFormat="1" ht="19.5" customHeight="1">
      <c r="A28" s="445"/>
      <c r="B28" s="708" t="s">
        <v>241</v>
      </c>
      <c r="C28" s="711"/>
      <c r="D28" s="468">
        <v>352</v>
      </c>
      <c r="E28" s="90">
        <v>70</v>
      </c>
      <c r="F28" s="51">
        <v>44</v>
      </c>
      <c r="G28" s="53">
        <v>0</v>
      </c>
      <c r="H28" s="53"/>
      <c r="I28" s="475">
        <v>12</v>
      </c>
      <c r="J28" s="51">
        <v>84</v>
      </c>
      <c r="K28" s="53">
        <v>12</v>
      </c>
      <c r="L28" s="53"/>
      <c r="M28" s="475">
        <v>19</v>
      </c>
      <c r="N28" s="51">
        <v>80</v>
      </c>
      <c r="O28" s="53">
        <v>60</v>
      </c>
      <c r="P28" s="53"/>
      <c r="Q28" s="475">
        <v>26</v>
      </c>
      <c r="R28" s="51">
        <v>16</v>
      </c>
      <c r="S28" s="53">
        <v>44</v>
      </c>
      <c r="T28" s="53"/>
      <c r="U28" s="475">
        <v>10</v>
      </c>
      <c r="V28" s="51">
        <v>12</v>
      </c>
      <c r="W28" s="53">
        <v>0</v>
      </c>
      <c r="X28" s="53"/>
      <c r="Y28" s="475">
        <v>3</v>
      </c>
      <c r="Z28" s="51">
        <v>0</v>
      </c>
      <c r="AA28" s="53">
        <v>0</v>
      </c>
      <c r="AB28" s="53"/>
      <c r="AC28" s="475">
        <v>0</v>
      </c>
      <c r="AD28" s="51">
        <v>0</v>
      </c>
      <c r="AE28" s="53">
        <v>0</v>
      </c>
      <c r="AF28" s="53"/>
      <c r="AG28" s="475">
        <v>0</v>
      </c>
      <c r="AH28" s="442"/>
      <c r="AI28" s="469"/>
      <c r="AJ28" s="470"/>
      <c r="AK28" s="539"/>
      <c r="AL28" s="670" t="s">
        <v>333</v>
      </c>
      <c r="AM28" s="671"/>
    </row>
    <row r="29" spans="1:39" s="47" customFormat="1" ht="18.75" customHeight="1">
      <c r="A29" s="529" t="s">
        <v>33</v>
      </c>
      <c r="B29" s="497" t="s">
        <v>261</v>
      </c>
      <c r="C29" s="446" t="s">
        <v>70</v>
      </c>
      <c r="D29" s="213">
        <v>16</v>
      </c>
      <c r="E29" s="73">
        <v>4</v>
      </c>
      <c r="F29" s="213">
        <v>16</v>
      </c>
      <c r="G29" s="447">
        <v>0</v>
      </c>
      <c r="H29" s="447" t="s">
        <v>14</v>
      </c>
      <c r="I29" s="471">
        <v>4</v>
      </c>
      <c r="J29" s="213"/>
      <c r="K29" s="447"/>
      <c r="L29" s="447"/>
      <c r="M29" s="471"/>
      <c r="N29" s="213"/>
      <c r="O29" s="447"/>
      <c r="P29" s="447"/>
      <c r="Q29" s="471"/>
      <c r="R29" s="213"/>
      <c r="S29" s="447"/>
      <c r="T29" s="447"/>
      <c r="U29" s="471"/>
      <c r="V29" s="135"/>
      <c r="W29" s="73"/>
      <c r="X29" s="74"/>
      <c r="Y29" s="471"/>
      <c r="Z29" s="213"/>
      <c r="AA29" s="447"/>
      <c r="AB29" s="447"/>
      <c r="AC29" s="471"/>
      <c r="AD29" s="213"/>
      <c r="AE29" s="447"/>
      <c r="AF29" s="447"/>
      <c r="AG29" s="471"/>
      <c r="AH29" s="485"/>
      <c r="AI29" s="448"/>
      <c r="AJ29" s="472"/>
      <c r="AK29" s="540"/>
      <c r="AL29" s="494" t="s">
        <v>334</v>
      </c>
      <c r="AM29" s="446" t="s">
        <v>70</v>
      </c>
    </row>
    <row r="30" spans="1:39" s="47" customFormat="1" ht="18.75" customHeight="1">
      <c r="A30" s="529" t="s">
        <v>74</v>
      </c>
      <c r="B30" s="498" t="s">
        <v>262</v>
      </c>
      <c r="C30" s="568" t="s">
        <v>159</v>
      </c>
      <c r="D30" s="213">
        <v>16</v>
      </c>
      <c r="E30" s="73">
        <v>4</v>
      </c>
      <c r="F30" s="558">
        <v>16</v>
      </c>
      <c r="G30" s="560">
        <v>0</v>
      </c>
      <c r="H30" s="560" t="s">
        <v>154</v>
      </c>
      <c r="I30" s="559">
        <v>4</v>
      </c>
      <c r="J30" s="31"/>
      <c r="K30" s="45"/>
      <c r="L30" s="45"/>
      <c r="M30" s="473"/>
      <c r="N30" s="31"/>
      <c r="O30" s="45"/>
      <c r="P30" s="45"/>
      <c r="Q30" s="473"/>
      <c r="R30" s="31"/>
      <c r="S30" s="45"/>
      <c r="T30" s="45"/>
      <c r="U30" s="473"/>
      <c r="V30" s="31"/>
      <c r="W30" s="39"/>
      <c r="X30" s="40"/>
      <c r="Y30" s="473"/>
      <c r="Z30" s="31"/>
      <c r="AA30" s="45"/>
      <c r="AB30" s="45"/>
      <c r="AC30" s="473"/>
      <c r="AD30" s="31"/>
      <c r="AE30" s="45"/>
      <c r="AF30" s="45"/>
      <c r="AG30" s="473"/>
      <c r="AH30" s="486" t="s">
        <v>33</v>
      </c>
      <c r="AI30" s="19" t="s">
        <v>408</v>
      </c>
      <c r="AJ30" s="493"/>
      <c r="AK30" s="161"/>
      <c r="AL30" s="532" t="s">
        <v>335</v>
      </c>
      <c r="AM30" s="438" t="s">
        <v>336</v>
      </c>
    </row>
    <row r="31" spans="1:39" s="47" customFormat="1" ht="18.75" customHeight="1">
      <c r="A31" s="529" t="s">
        <v>34</v>
      </c>
      <c r="B31" s="498" t="s">
        <v>263</v>
      </c>
      <c r="C31" s="438" t="s">
        <v>71</v>
      </c>
      <c r="D31" s="213">
        <v>16</v>
      </c>
      <c r="E31" s="73">
        <v>3</v>
      </c>
      <c r="F31" s="31"/>
      <c r="G31" s="45"/>
      <c r="H31" s="45"/>
      <c r="I31" s="473"/>
      <c r="J31" s="31">
        <v>16</v>
      </c>
      <c r="K31" s="45">
        <v>0</v>
      </c>
      <c r="L31" s="45" t="s">
        <v>14</v>
      </c>
      <c r="M31" s="559">
        <v>3</v>
      </c>
      <c r="N31" s="31"/>
      <c r="O31" s="45"/>
      <c r="P31" s="45"/>
      <c r="Q31" s="473"/>
      <c r="R31" s="31"/>
      <c r="S31" s="45"/>
      <c r="T31" s="45"/>
      <c r="U31" s="473"/>
      <c r="V31" s="31"/>
      <c r="W31" s="39"/>
      <c r="X31" s="40"/>
      <c r="Y31" s="473"/>
      <c r="Z31" s="31"/>
      <c r="AA31" s="45"/>
      <c r="AB31" s="45"/>
      <c r="AC31" s="473"/>
      <c r="AD31" s="31"/>
      <c r="AE31" s="45"/>
      <c r="AF31" s="45"/>
      <c r="AG31" s="473"/>
      <c r="AH31" s="486" t="s">
        <v>74</v>
      </c>
      <c r="AI31" s="451" t="s">
        <v>159</v>
      </c>
      <c r="AJ31" s="495" t="s">
        <v>3</v>
      </c>
      <c r="AK31" s="541" t="s">
        <v>62</v>
      </c>
      <c r="AL31" s="532" t="s">
        <v>337</v>
      </c>
      <c r="AM31" s="438" t="s">
        <v>71</v>
      </c>
    </row>
    <row r="32" spans="1:39" s="47" customFormat="1" ht="18.75" customHeight="1">
      <c r="A32" s="529" t="s">
        <v>35</v>
      </c>
      <c r="B32" s="498" t="s">
        <v>264</v>
      </c>
      <c r="C32" s="568" t="s">
        <v>160</v>
      </c>
      <c r="D32" s="213">
        <v>16</v>
      </c>
      <c r="E32" s="73">
        <v>3</v>
      </c>
      <c r="F32" s="31"/>
      <c r="G32" s="45"/>
      <c r="H32" s="45"/>
      <c r="I32" s="473"/>
      <c r="J32" s="558">
        <v>16</v>
      </c>
      <c r="K32" s="560">
        <v>0</v>
      </c>
      <c r="L32" s="560" t="s">
        <v>154</v>
      </c>
      <c r="M32" s="559">
        <v>3</v>
      </c>
      <c r="N32" s="31"/>
      <c r="O32" s="45"/>
      <c r="P32" s="45"/>
      <c r="Q32" s="473"/>
      <c r="R32" s="31"/>
      <c r="S32" s="45"/>
      <c r="T32" s="45"/>
      <c r="U32" s="473"/>
      <c r="V32" s="31"/>
      <c r="W32" s="39"/>
      <c r="X32" s="40"/>
      <c r="Y32" s="473"/>
      <c r="Z32" s="31"/>
      <c r="AA32" s="45"/>
      <c r="AB32" s="45"/>
      <c r="AC32" s="473"/>
      <c r="AD32" s="31"/>
      <c r="AE32" s="45"/>
      <c r="AF32" s="45"/>
      <c r="AG32" s="473"/>
      <c r="AH32" s="486" t="s">
        <v>34</v>
      </c>
      <c r="AI32" s="19" t="s">
        <v>409</v>
      </c>
      <c r="AJ32" s="450"/>
      <c r="AK32" s="542"/>
      <c r="AL32" s="532" t="s">
        <v>338</v>
      </c>
      <c r="AM32" s="438" t="s">
        <v>339</v>
      </c>
    </row>
    <row r="33" spans="1:39" s="47" customFormat="1" ht="18.75" customHeight="1">
      <c r="A33" s="529" t="s">
        <v>36</v>
      </c>
      <c r="B33" s="499" t="s">
        <v>265</v>
      </c>
      <c r="C33" s="568" t="s">
        <v>161</v>
      </c>
      <c r="D33" s="213">
        <v>8</v>
      </c>
      <c r="E33" s="73">
        <v>2</v>
      </c>
      <c r="F33" s="31"/>
      <c r="G33" s="45"/>
      <c r="H33" s="45"/>
      <c r="I33" s="473"/>
      <c r="J33" s="558">
        <v>8</v>
      </c>
      <c r="K33" s="560">
        <v>0</v>
      </c>
      <c r="L33" s="560" t="s">
        <v>154</v>
      </c>
      <c r="M33" s="559">
        <v>2</v>
      </c>
      <c r="N33" s="31"/>
      <c r="O33" s="45"/>
      <c r="P33" s="45"/>
      <c r="Q33" s="473"/>
      <c r="R33" s="31"/>
      <c r="S33" s="45"/>
      <c r="T33" s="45"/>
      <c r="U33" s="473"/>
      <c r="V33" s="31"/>
      <c r="W33" s="39"/>
      <c r="X33" s="40"/>
      <c r="Y33" s="473"/>
      <c r="Z33" s="31"/>
      <c r="AA33" s="45"/>
      <c r="AB33" s="45"/>
      <c r="AC33" s="473"/>
      <c r="AD33" s="31"/>
      <c r="AE33" s="45"/>
      <c r="AF33" s="45"/>
      <c r="AG33" s="473"/>
      <c r="AH33" s="486" t="s">
        <v>6</v>
      </c>
      <c r="AI33" s="566" t="s">
        <v>406</v>
      </c>
      <c r="AJ33" s="450"/>
      <c r="AK33" s="161"/>
      <c r="AL33" s="660" t="s">
        <v>340</v>
      </c>
      <c r="AM33" s="662" t="s">
        <v>341</v>
      </c>
    </row>
    <row r="34" spans="1:39" s="47" customFormat="1" ht="18.75" customHeight="1">
      <c r="A34" s="529" t="s">
        <v>37</v>
      </c>
      <c r="B34" s="498" t="s">
        <v>266</v>
      </c>
      <c r="C34" s="568" t="s">
        <v>162</v>
      </c>
      <c r="D34" s="213">
        <v>8</v>
      </c>
      <c r="E34" s="73">
        <v>2</v>
      </c>
      <c r="F34" s="31"/>
      <c r="G34" s="45"/>
      <c r="H34" s="45"/>
      <c r="I34" s="473"/>
      <c r="J34" s="31"/>
      <c r="K34" s="45"/>
      <c r="L34" s="45"/>
      <c r="M34" s="473"/>
      <c r="N34" s="558">
        <v>8</v>
      </c>
      <c r="O34" s="560">
        <v>0</v>
      </c>
      <c r="P34" s="560" t="s">
        <v>154</v>
      </c>
      <c r="Q34" s="559">
        <v>2</v>
      </c>
      <c r="R34" s="31"/>
      <c r="S34" s="45"/>
      <c r="T34" s="45"/>
      <c r="U34" s="473"/>
      <c r="V34" s="31"/>
      <c r="W34" s="39"/>
      <c r="X34" s="40"/>
      <c r="Y34" s="473"/>
      <c r="Z34" s="31"/>
      <c r="AA34" s="45"/>
      <c r="AB34" s="45"/>
      <c r="AC34" s="473"/>
      <c r="AD34" s="31"/>
      <c r="AE34" s="45"/>
      <c r="AF34" s="45"/>
      <c r="AG34" s="473"/>
      <c r="AH34" s="486" t="s">
        <v>36</v>
      </c>
      <c r="AI34" s="19" t="s">
        <v>161</v>
      </c>
      <c r="AJ34" s="450"/>
      <c r="AK34" s="542"/>
      <c r="AL34" s="661"/>
      <c r="AM34" s="663"/>
    </row>
    <row r="35" spans="1:39" s="47" customFormat="1" ht="18.75" customHeight="1">
      <c r="A35" s="529" t="s">
        <v>38</v>
      </c>
      <c r="B35" s="498" t="s">
        <v>267</v>
      </c>
      <c r="C35" s="568" t="s">
        <v>184</v>
      </c>
      <c r="D35" s="213">
        <v>12</v>
      </c>
      <c r="E35" s="73">
        <v>3</v>
      </c>
      <c r="F35" s="31"/>
      <c r="G35" s="45"/>
      <c r="H35" s="45"/>
      <c r="I35" s="473"/>
      <c r="J35" s="31"/>
      <c r="K35" s="45"/>
      <c r="L35" s="45"/>
      <c r="M35" s="473"/>
      <c r="N35" s="558">
        <v>0</v>
      </c>
      <c r="O35" s="560">
        <v>12</v>
      </c>
      <c r="P35" s="560" t="s">
        <v>154</v>
      </c>
      <c r="Q35" s="559">
        <v>3</v>
      </c>
      <c r="R35" s="31"/>
      <c r="S35" s="45"/>
      <c r="T35" s="45"/>
      <c r="U35" s="473"/>
      <c r="V35" s="31"/>
      <c r="W35" s="39"/>
      <c r="X35" s="40"/>
      <c r="Y35" s="473"/>
      <c r="Z35" s="31"/>
      <c r="AA35" s="45"/>
      <c r="AB35" s="45"/>
      <c r="AC35" s="473"/>
      <c r="AD35" s="31"/>
      <c r="AE35" s="45"/>
      <c r="AF35" s="45"/>
      <c r="AG35" s="473"/>
      <c r="AH35" s="486" t="s">
        <v>37</v>
      </c>
      <c r="AI35" s="19" t="s">
        <v>410</v>
      </c>
      <c r="AJ35" s="450" t="s">
        <v>7</v>
      </c>
      <c r="AK35" s="161" t="s">
        <v>412</v>
      </c>
      <c r="AL35" s="532" t="s">
        <v>342</v>
      </c>
      <c r="AM35" s="438" t="s">
        <v>343</v>
      </c>
    </row>
    <row r="36" spans="1:39" s="47" customFormat="1" ht="18.75" customHeight="1">
      <c r="A36" s="529" t="s">
        <v>39</v>
      </c>
      <c r="B36" s="436" t="s">
        <v>268</v>
      </c>
      <c r="C36" s="438" t="s">
        <v>139</v>
      </c>
      <c r="D36" s="213">
        <v>8</v>
      </c>
      <c r="E36" s="73">
        <v>2</v>
      </c>
      <c r="F36" s="31"/>
      <c r="G36" s="45"/>
      <c r="H36" s="45"/>
      <c r="I36" s="473"/>
      <c r="J36" s="31"/>
      <c r="K36" s="45"/>
      <c r="L36" s="45"/>
      <c r="M36" s="473"/>
      <c r="N36" s="31"/>
      <c r="O36" s="45"/>
      <c r="P36" s="45"/>
      <c r="Q36" s="473"/>
      <c r="R36" s="31">
        <v>0</v>
      </c>
      <c r="S36" s="560">
        <v>8</v>
      </c>
      <c r="T36" s="45" t="s">
        <v>154</v>
      </c>
      <c r="U36" s="473">
        <v>2</v>
      </c>
      <c r="V36" s="31"/>
      <c r="W36" s="39"/>
      <c r="X36" s="40"/>
      <c r="Y36" s="473"/>
      <c r="Z36" s="31"/>
      <c r="AA36" s="45"/>
      <c r="AB36" s="45"/>
      <c r="AC36" s="473"/>
      <c r="AD36" s="31"/>
      <c r="AE36" s="45"/>
      <c r="AF36" s="45"/>
      <c r="AG36" s="473"/>
      <c r="AH36" s="486"/>
      <c r="AI36" s="19"/>
      <c r="AJ36" s="450"/>
      <c r="AK36" s="161"/>
      <c r="AL36" s="532" t="s">
        <v>344</v>
      </c>
      <c r="AM36" s="438" t="s">
        <v>139</v>
      </c>
    </row>
    <row r="37" spans="1:39" s="47" customFormat="1" ht="18.75" customHeight="1">
      <c r="A37" s="529" t="s">
        <v>40</v>
      </c>
      <c r="B37" s="436" t="s">
        <v>269</v>
      </c>
      <c r="C37" s="438" t="s">
        <v>72</v>
      </c>
      <c r="D37" s="213">
        <v>12</v>
      </c>
      <c r="E37" s="73">
        <v>2</v>
      </c>
      <c r="F37" s="31"/>
      <c r="G37" s="45"/>
      <c r="H37" s="45"/>
      <c r="I37" s="473"/>
      <c r="J37" s="558">
        <v>12</v>
      </c>
      <c r="K37" s="45">
        <v>0</v>
      </c>
      <c r="L37" s="45" t="s">
        <v>14</v>
      </c>
      <c r="M37" s="473">
        <v>2</v>
      </c>
      <c r="N37" s="31"/>
      <c r="O37" s="45"/>
      <c r="P37" s="45"/>
      <c r="Q37" s="473"/>
      <c r="R37" s="31"/>
      <c r="S37" s="45"/>
      <c r="T37" s="45"/>
      <c r="U37" s="473"/>
      <c r="V37" s="31"/>
      <c r="W37" s="39"/>
      <c r="X37" s="40"/>
      <c r="Y37" s="473"/>
      <c r="Z37" s="31"/>
      <c r="AA37" s="45"/>
      <c r="AB37" s="45"/>
      <c r="AC37" s="473"/>
      <c r="AD37" s="31"/>
      <c r="AE37" s="45"/>
      <c r="AF37" s="45"/>
      <c r="AG37" s="473"/>
      <c r="AH37" s="486" t="s">
        <v>74</v>
      </c>
      <c r="AI37" s="451" t="s">
        <v>159</v>
      </c>
      <c r="AJ37" s="450"/>
      <c r="AK37" s="161"/>
      <c r="AL37" s="532" t="s">
        <v>345</v>
      </c>
      <c r="AM37" s="438" t="s">
        <v>72</v>
      </c>
    </row>
    <row r="38" spans="1:39" s="47" customFormat="1" ht="18.75" customHeight="1">
      <c r="A38" s="529" t="s">
        <v>41</v>
      </c>
      <c r="B38" s="436" t="s">
        <v>270</v>
      </c>
      <c r="C38" s="438" t="s">
        <v>140</v>
      </c>
      <c r="D38" s="213">
        <v>12</v>
      </c>
      <c r="E38" s="73">
        <v>2</v>
      </c>
      <c r="F38" s="31"/>
      <c r="G38" s="45"/>
      <c r="H38" s="45"/>
      <c r="I38" s="473"/>
      <c r="J38" s="558">
        <v>0</v>
      </c>
      <c r="K38" s="560">
        <v>12</v>
      </c>
      <c r="L38" s="560" t="s">
        <v>154</v>
      </c>
      <c r="M38" s="559">
        <v>2</v>
      </c>
      <c r="N38" s="31"/>
      <c r="O38" s="45"/>
      <c r="P38" s="45"/>
      <c r="Q38" s="473"/>
      <c r="R38" s="31"/>
      <c r="S38" s="45"/>
      <c r="T38" s="45"/>
      <c r="U38" s="473"/>
      <c r="V38" s="31"/>
      <c r="W38" s="39"/>
      <c r="X38" s="40"/>
      <c r="Y38" s="473"/>
      <c r="Z38" s="31"/>
      <c r="AA38" s="45"/>
      <c r="AB38" s="45"/>
      <c r="AC38" s="473"/>
      <c r="AD38" s="31"/>
      <c r="AE38" s="45"/>
      <c r="AF38" s="45"/>
      <c r="AG38" s="473"/>
      <c r="AH38" s="486" t="s">
        <v>40</v>
      </c>
      <c r="AI38" s="19" t="s">
        <v>413</v>
      </c>
      <c r="AJ38" s="450"/>
      <c r="AK38" s="161"/>
      <c r="AL38" s="532" t="s">
        <v>346</v>
      </c>
      <c r="AM38" s="438" t="s">
        <v>140</v>
      </c>
    </row>
    <row r="39" spans="1:39" s="47" customFormat="1" ht="18.75" customHeight="1">
      <c r="A39" s="529" t="s">
        <v>42</v>
      </c>
      <c r="B39" s="436" t="s">
        <v>271</v>
      </c>
      <c r="C39" s="438" t="s">
        <v>73</v>
      </c>
      <c r="D39" s="213">
        <v>12</v>
      </c>
      <c r="E39" s="73">
        <v>2</v>
      </c>
      <c r="F39" s="31"/>
      <c r="G39" s="45"/>
      <c r="H39" s="45"/>
      <c r="I39" s="473"/>
      <c r="J39" s="31"/>
      <c r="K39" s="45"/>
      <c r="L39" s="45"/>
      <c r="M39" s="473"/>
      <c r="N39" s="558">
        <v>12</v>
      </c>
      <c r="O39" s="45">
        <v>0</v>
      </c>
      <c r="P39" s="45" t="s">
        <v>154</v>
      </c>
      <c r="Q39" s="473">
        <v>2</v>
      </c>
      <c r="R39" s="31"/>
      <c r="S39" s="45"/>
      <c r="T39" s="45"/>
      <c r="U39" s="473"/>
      <c r="V39" s="31"/>
      <c r="W39" s="39"/>
      <c r="X39" s="40"/>
      <c r="Y39" s="473"/>
      <c r="Z39" s="31"/>
      <c r="AA39" s="45"/>
      <c r="AB39" s="45"/>
      <c r="AC39" s="473"/>
      <c r="AD39" s="31"/>
      <c r="AE39" s="45"/>
      <c r="AF39" s="45"/>
      <c r="AG39" s="473"/>
      <c r="AH39" s="486" t="s">
        <v>41</v>
      </c>
      <c r="AI39" s="19" t="s">
        <v>140</v>
      </c>
      <c r="AJ39" s="450"/>
      <c r="AK39" s="161"/>
      <c r="AL39" s="532" t="s">
        <v>347</v>
      </c>
      <c r="AM39" s="438" t="s">
        <v>73</v>
      </c>
    </row>
    <row r="40" spans="1:39" s="47" customFormat="1" ht="18.75" customHeight="1">
      <c r="A40" s="529" t="s">
        <v>43</v>
      </c>
      <c r="B40" s="436" t="s">
        <v>272</v>
      </c>
      <c r="C40" s="438" t="s">
        <v>141</v>
      </c>
      <c r="D40" s="213">
        <v>12</v>
      </c>
      <c r="E40" s="73">
        <v>2</v>
      </c>
      <c r="F40" s="31"/>
      <c r="G40" s="45"/>
      <c r="H40" s="45"/>
      <c r="I40" s="473"/>
      <c r="J40" s="31"/>
      <c r="K40" s="45"/>
      <c r="L40" s="45"/>
      <c r="M40" s="473"/>
      <c r="N40" s="31">
        <v>0</v>
      </c>
      <c r="O40" s="45">
        <v>12</v>
      </c>
      <c r="P40" s="45" t="s">
        <v>154</v>
      </c>
      <c r="Q40" s="473">
        <v>2</v>
      </c>
      <c r="R40" s="31"/>
      <c r="S40" s="45"/>
      <c r="T40" s="45"/>
      <c r="U40" s="473"/>
      <c r="V40" s="31"/>
      <c r="W40" s="39"/>
      <c r="X40" s="40"/>
      <c r="Y40" s="473"/>
      <c r="Z40" s="31"/>
      <c r="AA40" s="45"/>
      <c r="AB40" s="45"/>
      <c r="AC40" s="473"/>
      <c r="AD40" s="31"/>
      <c r="AE40" s="45"/>
      <c r="AF40" s="45"/>
      <c r="AG40" s="473"/>
      <c r="AH40" s="486" t="s">
        <v>42</v>
      </c>
      <c r="AI40" s="19" t="s">
        <v>414</v>
      </c>
      <c r="AJ40" s="450"/>
      <c r="AK40" s="161"/>
      <c r="AL40" s="532" t="s">
        <v>348</v>
      </c>
      <c r="AM40" s="438" t="s">
        <v>141</v>
      </c>
    </row>
    <row r="41" spans="1:39" s="47" customFormat="1" ht="18.75" customHeight="1">
      <c r="A41" s="529" t="s">
        <v>44</v>
      </c>
      <c r="B41" s="436" t="s">
        <v>273</v>
      </c>
      <c r="C41" s="568" t="s">
        <v>168</v>
      </c>
      <c r="D41" s="213">
        <v>12</v>
      </c>
      <c r="E41" s="73">
        <v>4</v>
      </c>
      <c r="F41" s="558">
        <v>12</v>
      </c>
      <c r="G41" s="560">
        <v>0</v>
      </c>
      <c r="H41" s="560" t="s">
        <v>14</v>
      </c>
      <c r="I41" s="559">
        <v>4</v>
      </c>
      <c r="J41" s="31"/>
      <c r="K41" s="45"/>
      <c r="L41" s="45"/>
      <c r="M41" s="473"/>
      <c r="N41" s="31"/>
      <c r="O41" s="45"/>
      <c r="P41" s="45"/>
      <c r="Q41" s="473"/>
      <c r="R41" s="31"/>
      <c r="S41" s="45"/>
      <c r="T41" s="45"/>
      <c r="U41" s="473"/>
      <c r="V41" s="31"/>
      <c r="W41" s="39"/>
      <c r="X41" s="40"/>
      <c r="Y41" s="473"/>
      <c r="Z41" s="31"/>
      <c r="AA41" s="45"/>
      <c r="AB41" s="45"/>
      <c r="AC41" s="473"/>
      <c r="AD41" s="31"/>
      <c r="AE41" s="45"/>
      <c r="AF41" s="45"/>
      <c r="AG41" s="473"/>
      <c r="AH41" s="486"/>
      <c r="AI41" s="19"/>
      <c r="AJ41" s="450"/>
      <c r="AK41" s="161"/>
      <c r="AL41" s="660" t="s">
        <v>349</v>
      </c>
      <c r="AM41" s="662" t="s">
        <v>350</v>
      </c>
    </row>
    <row r="42" spans="1:39" s="47" customFormat="1" ht="18.75" customHeight="1">
      <c r="A42" s="529" t="s">
        <v>45</v>
      </c>
      <c r="B42" s="436" t="s">
        <v>274</v>
      </c>
      <c r="C42" s="568" t="s">
        <v>167</v>
      </c>
      <c r="D42" s="213">
        <v>12</v>
      </c>
      <c r="E42" s="73">
        <v>3</v>
      </c>
      <c r="F42" s="31"/>
      <c r="G42" s="45"/>
      <c r="H42" s="45"/>
      <c r="I42" s="473"/>
      <c r="J42" s="558">
        <v>12</v>
      </c>
      <c r="K42" s="560">
        <v>0</v>
      </c>
      <c r="L42" s="560" t="s">
        <v>14</v>
      </c>
      <c r="M42" s="559">
        <v>3</v>
      </c>
      <c r="N42" s="31"/>
      <c r="O42" s="45"/>
      <c r="P42" s="45"/>
      <c r="Q42" s="473"/>
      <c r="R42" s="31"/>
      <c r="S42" s="45"/>
      <c r="T42" s="45"/>
      <c r="U42" s="473"/>
      <c r="V42" s="31"/>
      <c r="W42" s="39"/>
      <c r="X42" s="40"/>
      <c r="Y42" s="473"/>
      <c r="Z42" s="31"/>
      <c r="AA42" s="45"/>
      <c r="AB42" s="45"/>
      <c r="AC42" s="473"/>
      <c r="AD42" s="31"/>
      <c r="AE42" s="45"/>
      <c r="AF42" s="45"/>
      <c r="AG42" s="473"/>
      <c r="AH42" s="486" t="s">
        <v>44</v>
      </c>
      <c r="AI42" s="19" t="s">
        <v>168</v>
      </c>
      <c r="AJ42" s="450"/>
      <c r="AK42" s="161"/>
      <c r="AL42" s="661"/>
      <c r="AM42" s="663"/>
    </row>
    <row r="43" spans="1:39" s="47" customFormat="1" ht="18.75" customHeight="1">
      <c r="A43" s="529" t="s">
        <v>46</v>
      </c>
      <c r="B43" s="499" t="s">
        <v>275</v>
      </c>
      <c r="C43" s="568" t="s">
        <v>195</v>
      </c>
      <c r="D43" s="213">
        <v>12</v>
      </c>
      <c r="E43" s="73">
        <v>2</v>
      </c>
      <c r="F43" s="31"/>
      <c r="G43" s="45"/>
      <c r="H43" s="45"/>
      <c r="I43" s="473"/>
      <c r="J43" s="31"/>
      <c r="K43" s="45"/>
      <c r="L43" s="45"/>
      <c r="M43" s="473"/>
      <c r="N43" s="31">
        <v>0</v>
      </c>
      <c r="O43" s="45">
        <v>12</v>
      </c>
      <c r="P43" s="45" t="s">
        <v>154</v>
      </c>
      <c r="Q43" s="473">
        <v>2</v>
      </c>
      <c r="R43" s="31"/>
      <c r="S43" s="45"/>
      <c r="T43" s="45"/>
      <c r="U43" s="473"/>
      <c r="V43" s="31"/>
      <c r="W43" s="39"/>
      <c r="X43" s="40"/>
      <c r="Y43" s="473"/>
      <c r="Z43" s="31"/>
      <c r="AA43" s="45"/>
      <c r="AB43" s="45"/>
      <c r="AC43" s="473"/>
      <c r="AD43" s="31"/>
      <c r="AE43" s="45"/>
      <c r="AF43" s="45"/>
      <c r="AG43" s="473"/>
      <c r="AH43" s="486" t="s">
        <v>45</v>
      </c>
      <c r="AI43" s="19" t="s">
        <v>167</v>
      </c>
      <c r="AJ43" s="450"/>
      <c r="AK43" s="161"/>
      <c r="AL43" s="532" t="s">
        <v>351</v>
      </c>
      <c r="AM43" s="438" t="s">
        <v>352</v>
      </c>
    </row>
    <row r="44" spans="1:39" s="47" customFormat="1" ht="18.75" customHeight="1">
      <c r="A44" s="529" t="s">
        <v>47</v>
      </c>
      <c r="B44" s="436" t="s">
        <v>276</v>
      </c>
      <c r="C44" s="568" t="s">
        <v>169</v>
      </c>
      <c r="D44" s="213">
        <v>12</v>
      </c>
      <c r="E44" s="73">
        <v>2</v>
      </c>
      <c r="F44" s="31"/>
      <c r="G44" s="45"/>
      <c r="H44" s="45"/>
      <c r="I44" s="473"/>
      <c r="J44" s="558">
        <v>12</v>
      </c>
      <c r="K44" s="560">
        <v>0</v>
      </c>
      <c r="L44" s="560" t="s">
        <v>14</v>
      </c>
      <c r="M44" s="559">
        <v>2</v>
      </c>
      <c r="N44" s="31"/>
      <c r="O44" s="45"/>
      <c r="P44" s="45"/>
      <c r="Q44" s="473"/>
      <c r="R44" s="31"/>
      <c r="S44" s="45"/>
      <c r="T44" s="45"/>
      <c r="U44" s="473"/>
      <c r="V44" s="31"/>
      <c r="W44" s="39"/>
      <c r="X44" s="40"/>
      <c r="Y44" s="473"/>
      <c r="Z44" s="31"/>
      <c r="AA44" s="45"/>
      <c r="AB44" s="45"/>
      <c r="AC44" s="473"/>
      <c r="AD44" s="31"/>
      <c r="AE44" s="45"/>
      <c r="AF44" s="45"/>
      <c r="AG44" s="473"/>
      <c r="AH44" s="486" t="s">
        <v>74</v>
      </c>
      <c r="AI44" s="578" t="s">
        <v>159</v>
      </c>
      <c r="AJ44" s="450"/>
      <c r="AK44" s="161"/>
      <c r="AL44" s="660" t="s">
        <v>353</v>
      </c>
      <c r="AM44" s="662" t="s">
        <v>354</v>
      </c>
    </row>
    <row r="45" spans="1:39" s="47" customFormat="1" ht="18.75" customHeight="1">
      <c r="A45" s="529" t="s">
        <v>48</v>
      </c>
      <c r="B45" s="436" t="s">
        <v>277</v>
      </c>
      <c r="C45" s="568" t="s">
        <v>172</v>
      </c>
      <c r="D45" s="213">
        <v>8</v>
      </c>
      <c r="E45" s="73">
        <v>2</v>
      </c>
      <c r="F45" s="31"/>
      <c r="G45" s="45"/>
      <c r="H45" s="45"/>
      <c r="I45" s="473"/>
      <c r="J45" s="558">
        <v>8</v>
      </c>
      <c r="K45" s="560">
        <v>0</v>
      </c>
      <c r="L45" s="560" t="s">
        <v>154</v>
      </c>
      <c r="M45" s="559">
        <v>2</v>
      </c>
      <c r="N45" s="31"/>
      <c r="O45" s="45"/>
      <c r="P45" s="45"/>
      <c r="Q45" s="473"/>
      <c r="R45" s="31"/>
      <c r="S45" s="45"/>
      <c r="T45" s="45"/>
      <c r="U45" s="473"/>
      <c r="V45" s="31"/>
      <c r="W45" s="39"/>
      <c r="X45" s="40"/>
      <c r="Y45" s="473"/>
      <c r="Z45" s="31"/>
      <c r="AA45" s="45"/>
      <c r="AB45" s="45"/>
      <c r="AC45" s="473"/>
      <c r="AD45" s="31"/>
      <c r="AE45" s="45"/>
      <c r="AF45" s="45"/>
      <c r="AG45" s="473"/>
      <c r="AH45" s="486" t="s">
        <v>185</v>
      </c>
      <c r="AI45" s="19" t="s">
        <v>415</v>
      </c>
      <c r="AJ45" s="450"/>
      <c r="AK45" s="161"/>
      <c r="AL45" s="664"/>
      <c r="AM45" s="665"/>
    </row>
    <row r="46" spans="1:39" s="47" customFormat="1" ht="18.75" customHeight="1">
      <c r="A46" s="529" t="s">
        <v>49</v>
      </c>
      <c r="B46" s="4" t="s">
        <v>278</v>
      </c>
      <c r="C46" s="568" t="s">
        <v>170</v>
      </c>
      <c r="D46" s="213">
        <v>12</v>
      </c>
      <c r="E46" s="73">
        <v>2</v>
      </c>
      <c r="F46" s="31"/>
      <c r="G46" s="45"/>
      <c r="H46" s="45"/>
      <c r="I46" s="473"/>
      <c r="J46" s="31"/>
      <c r="K46" s="45"/>
      <c r="L46" s="45"/>
      <c r="M46" s="473"/>
      <c r="N46" s="558">
        <v>12</v>
      </c>
      <c r="O46" s="560">
        <v>0</v>
      </c>
      <c r="P46" s="560" t="s">
        <v>14</v>
      </c>
      <c r="Q46" s="559">
        <v>2</v>
      </c>
      <c r="R46" s="31"/>
      <c r="S46" s="45"/>
      <c r="T46" s="45"/>
      <c r="U46" s="473"/>
      <c r="V46" s="31"/>
      <c r="W46" s="39"/>
      <c r="X46" s="40"/>
      <c r="Y46" s="473"/>
      <c r="Z46" s="31"/>
      <c r="AA46" s="45"/>
      <c r="AB46" s="45"/>
      <c r="AC46" s="473"/>
      <c r="AD46" s="31"/>
      <c r="AE46" s="45"/>
      <c r="AF46" s="45"/>
      <c r="AG46" s="473"/>
      <c r="AH46" s="486" t="s">
        <v>185</v>
      </c>
      <c r="AI46" s="19" t="s">
        <v>169</v>
      </c>
      <c r="AJ46" s="450"/>
      <c r="AK46" s="161"/>
      <c r="AL46" s="661"/>
      <c r="AM46" s="663"/>
    </row>
    <row r="47" spans="1:39" s="47" customFormat="1" ht="18.75" customHeight="1">
      <c r="A47" s="529" t="s">
        <v>50</v>
      </c>
      <c r="B47" s="4" t="s">
        <v>279</v>
      </c>
      <c r="C47" s="568" t="s">
        <v>173</v>
      </c>
      <c r="D47" s="213">
        <v>12</v>
      </c>
      <c r="E47" s="73">
        <v>2</v>
      </c>
      <c r="F47" s="31"/>
      <c r="G47" s="45"/>
      <c r="H47" s="45"/>
      <c r="I47" s="473"/>
      <c r="J47" s="31"/>
      <c r="K47" s="45"/>
      <c r="L47" s="45"/>
      <c r="M47" s="473"/>
      <c r="N47" s="31">
        <v>0</v>
      </c>
      <c r="O47" s="45">
        <v>12</v>
      </c>
      <c r="P47" s="45" t="s">
        <v>154</v>
      </c>
      <c r="Q47" s="559">
        <v>2</v>
      </c>
      <c r="R47" s="31"/>
      <c r="S47" s="439"/>
      <c r="T47" s="45"/>
      <c r="U47" s="473"/>
      <c r="V47" s="31"/>
      <c r="W47" s="439"/>
      <c r="X47" s="45"/>
      <c r="Y47" s="473"/>
      <c r="Z47" s="31"/>
      <c r="AA47" s="45"/>
      <c r="AB47" s="45"/>
      <c r="AC47" s="473"/>
      <c r="AD47" s="31"/>
      <c r="AE47" s="45"/>
      <c r="AF47" s="45"/>
      <c r="AG47" s="473"/>
      <c r="AH47" s="486" t="s">
        <v>49</v>
      </c>
      <c r="AI47" s="19" t="s">
        <v>416</v>
      </c>
      <c r="AJ47" s="450"/>
      <c r="AK47" s="161"/>
      <c r="AL47" s="532" t="s">
        <v>355</v>
      </c>
      <c r="AM47" s="438" t="s">
        <v>356</v>
      </c>
    </row>
    <row r="48" spans="1:39" s="47" customFormat="1" ht="18.75" customHeight="1">
      <c r="A48" s="529" t="s">
        <v>51</v>
      </c>
      <c r="B48" s="4" t="s">
        <v>280</v>
      </c>
      <c r="C48" s="438" t="s">
        <v>171</v>
      </c>
      <c r="D48" s="213">
        <v>16</v>
      </c>
      <c r="E48" s="73">
        <v>3</v>
      </c>
      <c r="F48" s="31"/>
      <c r="G48" s="45"/>
      <c r="H48" s="45"/>
      <c r="I48" s="473"/>
      <c r="J48" s="31"/>
      <c r="K48" s="45"/>
      <c r="L48" s="45"/>
      <c r="M48" s="473"/>
      <c r="N48" s="558">
        <v>16</v>
      </c>
      <c r="O48" s="560">
        <v>0</v>
      </c>
      <c r="P48" s="560" t="s">
        <v>14</v>
      </c>
      <c r="Q48" s="559">
        <v>3</v>
      </c>
      <c r="R48" s="31"/>
      <c r="S48" s="45"/>
      <c r="T48" s="45"/>
      <c r="U48" s="473"/>
      <c r="V48" s="31"/>
      <c r="W48" s="39"/>
      <c r="X48" s="40"/>
      <c r="Y48" s="473"/>
      <c r="Z48" s="31"/>
      <c r="AA48" s="45"/>
      <c r="AB48" s="45"/>
      <c r="AC48" s="473"/>
      <c r="AD48" s="31"/>
      <c r="AE48" s="45"/>
      <c r="AF48" s="45"/>
      <c r="AG48" s="473"/>
      <c r="AH48" s="486" t="s">
        <v>3</v>
      </c>
      <c r="AI48" s="566" t="s">
        <v>62</v>
      </c>
      <c r="AJ48" s="450" t="s">
        <v>35</v>
      </c>
      <c r="AK48" s="577" t="s">
        <v>160</v>
      </c>
      <c r="AL48" s="532" t="s">
        <v>357</v>
      </c>
      <c r="AM48" s="438" t="s">
        <v>358</v>
      </c>
    </row>
    <row r="49" spans="1:39" s="47" customFormat="1" ht="18.75" customHeight="1">
      <c r="A49" s="529" t="s">
        <v>52</v>
      </c>
      <c r="B49" s="4" t="s">
        <v>281</v>
      </c>
      <c r="C49" s="438" t="s">
        <v>242</v>
      </c>
      <c r="D49" s="213">
        <v>12</v>
      </c>
      <c r="E49" s="73">
        <v>2</v>
      </c>
      <c r="F49" s="31"/>
      <c r="G49" s="45"/>
      <c r="H49" s="45"/>
      <c r="I49" s="473"/>
      <c r="J49" s="31"/>
      <c r="K49" s="45"/>
      <c r="L49" s="45"/>
      <c r="M49" s="473"/>
      <c r="N49" s="558">
        <v>0</v>
      </c>
      <c r="O49" s="560">
        <v>12</v>
      </c>
      <c r="P49" s="560" t="s">
        <v>154</v>
      </c>
      <c r="Q49" s="559">
        <v>2</v>
      </c>
      <c r="R49" s="31"/>
      <c r="S49" s="45"/>
      <c r="T49" s="45"/>
      <c r="U49" s="473"/>
      <c r="V49" s="31"/>
      <c r="W49" s="45"/>
      <c r="X49" s="45"/>
      <c r="Y49" s="473"/>
      <c r="Z49" s="31"/>
      <c r="AA49" s="45"/>
      <c r="AB49" s="45"/>
      <c r="AC49" s="473"/>
      <c r="AD49" s="31"/>
      <c r="AE49" s="45"/>
      <c r="AF49" s="45"/>
      <c r="AG49" s="473"/>
      <c r="AH49" s="486" t="s">
        <v>51</v>
      </c>
      <c r="AI49" s="19" t="s">
        <v>422</v>
      </c>
      <c r="AJ49" s="450"/>
      <c r="AK49" s="161"/>
      <c r="AL49" s="532" t="s">
        <v>359</v>
      </c>
      <c r="AM49" s="438" t="s">
        <v>371</v>
      </c>
    </row>
    <row r="50" spans="1:39" s="47" customFormat="1" ht="18.75" customHeight="1">
      <c r="A50" s="529" t="s">
        <v>53</v>
      </c>
      <c r="B50" s="4" t="s">
        <v>282</v>
      </c>
      <c r="C50" s="438" t="s">
        <v>77</v>
      </c>
      <c r="D50" s="213">
        <v>16</v>
      </c>
      <c r="E50" s="73">
        <v>3</v>
      </c>
      <c r="F50" s="31"/>
      <c r="G50" s="45"/>
      <c r="H50" s="45"/>
      <c r="I50" s="473"/>
      <c r="J50" s="31"/>
      <c r="K50" s="45"/>
      <c r="L50" s="45"/>
      <c r="M50" s="473"/>
      <c r="N50" s="558">
        <v>16</v>
      </c>
      <c r="O50" s="560">
        <v>0</v>
      </c>
      <c r="P50" s="560" t="s">
        <v>14</v>
      </c>
      <c r="Q50" s="559">
        <v>3</v>
      </c>
      <c r="R50" s="31"/>
      <c r="S50" s="45"/>
      <c r="T50" s="45"/>
      <c r="U50" s="473"/>
      <c r="V50" s="31"/>
      <c r="W50" s="39"/>
      <c r="X50" s="40"/>
      <c r="Y50" s="473"/>
      <c r="Z50" s="31"/>
      <c r="AA50" s="45"/>
      <c r="AB50" s="45"/>
      <c r="AC50" s="473"/>
      <c r="AD50" s="31"/>
      <c r="AE50" s="45"/>
      <c r="AF50" s="45"/>
      <c r="AG50" s="473"/>
      <c r="AH50" s="486" t="s">
        <v>3</v>
      </c>
      <c r="AI50" s="566" t="s">
        <v>62</v>
      </c>
      <c r="AJ50" s="450" t="s">
        <v>35</v>
      </c>
      <c r="AK50" s="577" t="s">
        <v>160</v>
      </c>
      <c r="AL50" s="532" t="s">
        <v>360</v>
      </c>
      <c r="AM50" s="438" t="s">
        <v>77</v>
      </c>
    </row>
    <row r="51" spans="1:39" s="47" customFormat="1" ht="18.75" customHeight="1">
      <c r="A51" s="529" t="s">
        <v>54</v>
      </c>
      <c r="B51" s="4" t="s">
        <v>283</v>
      </c>
      <c r="C51" s="438" t="s">
        <v>188</v>
      </c>
      <c r="D51" s="213">
        <v>12</v>
      </c>
      <c r="E51" s="73">
        <v>2</v>
      </c>
      <c r="F51" s="31"/>
      <c r="G51" s="45"/>
      <c r="H51" s="45"/>
      <c r="I51" s="473"/>
      <c r="J51" s="31"/>
      <c r="K51" s="45"/>
      <c r="L51" s="45"/>
      <c r="M51" s="473"/>
      <c r="N51" s="31"/>
      <c r="O51" s="45"/>
      <c r="P51" s="45"/>
      <c r="Q51" s="473"/>
      <c r="R51" s="558">
        <v>0</v>
      </c>
      <c r="S51" s="560">
        <v>12</v>
      </c>
      <c r="T51" s="560" t="s">
        <v>154</v>
      </c>
      <c r="U51" s="559">
        <v>2</v>
      </c>
      <c r="V51" s="31"/>
      <c r="W51" s="39"/>
      <c r="X51" s="40"/>
      <c r="Y51" s="473"/>
      <c r="Z51" s="31"/>
      <c r="AA51" s="45"/>
      <c r="AB51" s="45"/>
      <c r="AC51" s="473"/>
      <c r="AD51" s="31"/>
      <c r="AE51" s="45"/>
      <c r="AF51" s="45"/>
      <c r="AG51" s="473"/>
      <c r="AH51" s="486" t="s">
        <v>53</v>
      </c>
      <c r="AI51" s="19" t="s">
        <v>417</v>
      </c>
      <c r="AJ51" s="450"/>
      <c r="AK51" s="161"/>
      <c r="AL51" s="532" t="s">
        <v>361</v>
      </c>
      <c r="AM51" s="438" t="s">
        <v>372</v>
      </c>
    </row>
    <row r="52" spans="1:39" s="47" customFormat="1" ht="18.75" customHeight="1">
      <c r="A52" s="529" t="s">
        <v>55</v>
      </c>
      <c r="B52" s="4" t="s">
        <v>284</v>
      </c>
      <c r="C52" s="438" t="s">
        <v>189</v>
      </c>
      <c r="D52" s="213">
        <v>16</v>
      </c>
      <c r="E52" s="73">
        <v>3</v>
      </c>
      <c r="F52" s="31"/>
      <c r="G52" s="45"/>
      <c r="H52" s="45"/>
      <c r="I52" s="473"/>
      <c r="J52" s="31"/>
      <c r="K52" s="45"/>
      <c r="L52" s="45"/>
      <c r="M52" s="473"/>
      <c r="N52" s="558">
        <v>16</v>
      </c>
      <c r="O52" s="560">
        <v>0</v>
      </c>
      <c r="P52" s="560" t="s">
        <v>14</v>
      </c>
      <c r="Q52" s="559">
        <v>3</v>
      </c>
      <c r="R52" s="31"/>
      <c r="S52" s="45"/>
      <c r="T52" s="45"/>
      <c r="U52" s="473"/>
      <c r="V52" s="31"/>
      <c r="W52" s="39"/>
      <c r="X52" s="40"/>
      <c r="Y52" s="473"/>
      <c r="Z52" s="31"/>
      <c r="AA52" s="45"/>
      <c r="AB52" s="45"/>
      <c r="AC52" s="473"/>
      <c r="AD52" s="31"/>
      <c r="AE52" s="45"/>
      <c r="AF52" s="45"/>
      <c r="AG52" s="473"/>
      <c r="AH52" s="486" t="s">
        <v>3</v>
      </c>
      <c r="AI52" s="566" t="s">
        <v>62</v>
      </c>
      <c r="AJ52" s="450" t="s">
        <v>35</v>
      </c>
      <c r="AK52" s="577" t="s">
        <v>160</v>
      </c>
      <c r="AL52" s="532" t="s">
        <v>362</v>
      </c>
      <c r="AM52" s="438" t="s">
        <v>363</v>
      </c>
    </row>
    <row r="53" spans="1:39" s="47" customFormat="1" ht="18.75" customHeight="1">
      <c r="A53" s="529" t="s">
        <v>144</v>
      </c>
      <c r="B53" s="4" t="s">
        <v>285</v>
      </c>
      <c r="C53" s="438" t="s">
        <v>190</v>
      </c>
      <c r="D53" s="213">
        <v>12</v>
      </c>
      <c r="E53" s="73">
        <v>2</v>
      </c>
      <c r="F53" s="31"/>
      <c r="G53" s="45"/>
      <c r="H53" s="45"/>
      <c r="I53" s="473"/>
      <c r="J53" s="31"/>
      <c r="K53" s="45"/>
      <c r="L53" s="45"/>
      <c r="M53" s="473"/>
      <c r="N53" s="31"/>
      <c r="O53" s="45"/>
      <c r="P53" s="45"/>
      <c r="Q53" s="473"/>
      <c r="R53" s="31">
        <v>0</v>
      </c>
      <c r="S53" s="45">
        <v>12</v>
      </c>
      <c r="T53" s="45" t="s">
        <v>154</v>
      </c>
      <c r="U53" s="473">
        <v>2</v>
      </c>
      <c r="V53" s="31"/>
      <c r="W53" s="39"/>
      <c r="X53" s="40"/>
      <c r="Y53" s="473"/>
      <c r="Z53" s="31"/>
      <c r="AA53" s="45"/>
      <c r="AB53" s="45"/>
      <c r="AC53" s="473"/>
      <c r="AD53" s="31"/>
      <c r="AE53" s="45"/>
      <c r="AF53" s="45"/>
      <c r="AG53" s="473"/>
      <c r="AH53" s="486" t="s">
        <v>55</v>
      </c>
      <c r="AI53" s="19" t="s">
        <v>418</v>
      </c>
      <c r="AJ53" s="450"/>
      <c r="AK53" s="161"/>
      <c r="AL53" s="532" t="s">
        <v>364</v>
      </c>
      <c r="AM53" s="438" t="s">
        <v>373</v>
      </c>
    </row>
    <row r="54" spans="1:39" s="47" customFormat="1" ht="18.75" customHeight="1">
      <c r="A54" s="529" t="s">
        <v>145</v>
      </c>
      <c r="B54" s="436" t="s">
        <v>286</v>
      </c>
      <c r="C54" s="438" t="s">
        <v>191</v>
      </c>
      <c r="D54" s="213">
        <v>16</v>
      </c>
      <c r="E54" s="73">
        <v>2</v>
      </c>
      <c r="F54" s="31"/>
      <c r="G54" s="45"/>
      <c r="H54" s="45"/>
      <c r="I54" s="473"/>
      <c r="J54" s="31"/>
      <c r="K54" s="45"/>
      <c r="L54" s="45"/>
      <c r="M54" s="473"/>
      <c r="N54" s="31"/>
      <c r="O54" s="45"/>
      <c r="P54" s="45"/>
      <c r="Q54" s="473"/>
      <c r="R54" s="558">
        <v>16</v>
      </c>
      <c r="S54" s="560">
        <v>0</v>
      </c>
      <c r="T54" s="560" t="s">
        <v>14</v>
      </c>
      <c r="U54" s="559">
        <v>2</v>
      </c>
      <c r="V54" s="31"/>
      <c r="W54" s="39"/>
      <c r="X54" s="40"/>
      <c r="Y54" s="473"/>
      <c r="Z54" s="31"/>
      <c r="AA54" s="45"/>
      <c r="AB54" s="45"/>
      <c r="AC54" s="473"/>
      <c r="AD54" s="31"/>
      <c r="AE54" s="45"/>
      <c r="AF54" s="45"/>
      <c r="AG54" s="473"/>
      <c r="AH54" s="488" t="s">
        <v>25</v>
      </c>
      <c r="AI54" s="224" t="s">
        <v>137</v>
      </c>
      <c r="AJ54" s="450"/>
      <c r="AK54" s="161"/>
      <c r="AL54" s="532" t="s">
        <v>365</v>
      </c>
      <c r="AM54" s="438" t="s">
        <v>366</v>
      </c>
    </row>
    <row r="55" spans="1:39" s="47" customFormat="1" ht="18.75" customHeight="1">
      <c r="A55" s="529" t="s">
        <v>56</v>
      </c>
      <c r="B55" s="436" t="s">
        <v>287</v>
      </c>
      <c r="C55" s="438" t="s">
        <v>192</v>
      </c>
      <c r="D55" s="213">
        <v>12</v>
      </c>
      <c r="E55" s="73">
        <v>2</v>
      </c>
      <c r="F55" s="31"/>
      <c r="G55" s="45"/>
      <c r="H55" s="45"/>
      <c r="I55" s="473"/>
      <c r="J55" s="31"/>
      <c r="K55" s="45"/>
      <c r="L55" s="45"/>
      <c r="M55" s="473"/>
      <c r="N55" s="31"/>
      <c r="O55" s="45"/>
      <c r="P55" s="45"/>
      <c r="Q55" s="473"/>
      <c r="R55" s="558">
        <v>0</v>
      </c>
      <c r="S55" s="560">
        <v>12</v>
      </c>
      <c r="T55" s="560" t="s">
        <v>154</v>
      </c>
      <c r="U55" s="559">
        <v>2</v>
      </c>
      <c r="V55" s="31"/>
      <c r="W55" s="45"/>
      <c r="X55" s="45"/>
      <c r="Y55" s="473"/>
      <c r="Z55" s="31"/>
      <c r="AA55" s="45"/>
      <c r="AB55" s="45"/>
      <c r="AC55" s="473"/>
      <c r="AD55" s="31"/>
      <c r="AE55" s="45"/>
      <c r="AF55" s="45"/>
      <c r="AG55" s="473"/>
      <c r="AH55" s="486" t="s">
        <v>145</v>
      </c>
      <c r="AI55" s="19" t="s">
        <v>419</v>
      </c>
      <c r="AJ55" s="450"/>
      <c r="AK55" s="161"/>
      <c r="AL55" s="532" t="s">
        <v>367</v>
      </c>
      <c r="AM55" s="438" t="s">
        <v>374</v>
      </c>
    </row>
    <row r="56" spans="1:39" s="47" customFormat="1" ht="18.75" customHeight="1" thickBot="1">
      <c r="A56" s="531" t="s">
        <v>57</v>
      </c>
      <c r="B56" s="500" t="s">
        <v>288</v>
      </c>
      <c r="C56" s="519" t="s">
        <v>142</v>
      </c>
      <c r="D56" s="520">
        <v>12</v>
      </c>
      <c r="E56" s="521">
        <v>3</v>
      </c>
      <c r="F56" s="428"/>
      <c r="G56" s="522"/>
      <c r="H56" s="522"/>
      <c r="I56" s="523"/>
      <c r="J56" s="428"/>
      <c r="K56" s="522"/>
      <c r="L56" s="522"/>
      <c r="M56" s="523"/>
      <c r="N56" s="428"/>
      <c r="O56" s="522"/>
      <c r="P56" s="522"/>
      <c r="Q56" s="523"/>
      <c r="R56" s="428"/>
      <c r="S56" s="522"/>
      <c r="T56" s="522"/>
      <c r="U56" s="523"/>
      <c r="V56" s="428">
        <v>12</v>
      </c>
      <c r="W56" s="524">
        <v>0</v>
      </c>
      <c r="X56" s="525" t="s">
        <v>14</v>
      </c>
      <c r="Y56" s="523">
        <v>3</v>
      </c>
      <c r="Z56" s="428"/>
      <c r="AA56" s="522"/>
      <c r="AB56" s="522"/>
      <c r="AC56" s="523"/>
      <c r="AD56" s="428"/>
      <c r="AE56" s="522"/>
      <c r="AF56" s="522"/>
      <c r="AG56" s="523"/>
      <c r="AH56" s="526" t="s">
        <v>20</v>
      </c>
      <c r="AI56" s="576" t="s">
        <v>66</v>
      </c>
      <c r="AJ56" s="527"/>
      <c r="AK56" s="543"/>
      <c r="AL56" s="535" t="s">
        <v>368</v>
      </c>
      <c r="AM56" s="519" t="s">
        <v>142</v>
      </c>
    </row>
    <row r="57" spans="1:37" s="47" customFormat="1" ht="15" customHeight="1">
      <c r="A57" s="214"/>
      <c r="B57" s="254"/>
      <c r="C57" s="255"/>
      <c r="AH57" s="210"/>
      <c r="AI57" s="107"/>
      <c r="AJ57" s="210"/>
      <c r="AK57" s="514"/>
    </row>
    <row r="58" spans="1:37" s="47" customFormat="1" ht="15" customHeight="1">
      <c r="A58" s="245"/>
      <c r="B58" s="221" t="s">
        <v>131</v>
      </c>
      <c r="C58" s="695" t="s">
        <v>186</v>
      </c>
      <c r="D58" s="696"/>
      <c r="E58" s="696"/>
      <c r="F58" s="696"/>
      <c r="G58" s="696"/>
      <c r="H58" s="696"/>
      <c r="I58" s="696"/>
      <c r="J58" s="696"/>
      <c r="K58" s="696"/>
      <c r="L58" s="696"/>
      <c r="AH58" s="210"/>
      <c r="AI58" s="107"/>
      <c r="AJ58" s="210"/>
      <c r="AK58" s="514"/>
    </row>
    <row r="59" spans="1:37" s="47" customFormat="1" ht="15.75">
      <c r="A59" s="245"/>
      <c r="B59" s="254"/>
      <c r="C59" s="702" t="s">
        <v>196</v>
      </c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703"/>
      <c r="AH59" s="210"/>
      <c r="AI59" s="107"/>
      <c r="AJ59" s="210"/>
      <c r="AK59" s="514"/>
    </row>
    <row r="60" spans="1:37" s="47" customFormat="1" ht="15.75">
      <c r="A60" s="245"/>
      <c r="C60" s="47" t="s">
        <v>194</v>
      </c>
      <c r="P60" s="61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H60" s="210"/>
      <c r="AI60" s="107"/>
      <c r="AJ60" s="210"/>
      <c r="AK60" s="514"/>
    </row>
    <row r="61" spans="1:37" s="47" customFormat="1" ht="15.75">
      <c r="A61" s="245"/>
      <c r="C61" s="47" t="s">
        <v>193</v>
      </c>
      <c r="P61" s="61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H61" s="210"/>
      <c r="AI61" s="107"/>
      <c r="AJ61" s="210"/>
      <c r="AK61" s="514"/>
    </row>
    <row r="62" spans="1:37" s="47" customFormat="1" ht="15" customHeight="1">
      <c r="A62" s="245"/>
      <c r="B62" s="254"/>
      <c r="C62" s="171"/>
      <c r="D62" s="264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H62" s="210"/>
      <c r="AI62" s="107"/>
      <c r="AJ62" s="210"/>
      <c r="AK62" s="107"/>
    </row>
    <row r="63" spans="1:47" s="62" customFormat="1" ht="15.75">
      <c r="A63" s="187"/>
      <c r="B63" s="6"/>
      <c r="C63" s="114"/>
      <c r="D63" s="47"/>
      <c r="E63" s="47"/>
      <c r="F63" s="47"/>
      <c r="G63" s="47"/>
      <c r="H63" s="47"/>
      <c r="I63" s="47"/>
      <c r="J63" s="171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171"/>
      <c r="Z63" s="47"/>
      <c r="AA63" s="47"/>
      <c r="AB63" s="47"/>
      <c r="AC63" s="47"/>
      <c r="AD63" s="171"/>
      <c r="AE63" s="47"/>
      <c r="AF63" s="47"/>
      <c r="AG63" s="47"/>
      <c r="AH63" s="61"/>
      <c r="AI63" s="47"/>
      <c r="AJ63" s="61"/>
      <c r="AK63" s="171"/>
      <c r="AL63" s="47"/>
      <c r="AM63" s="47"/>
      <c r="AN63" s="47"/>
      <c r="AO63" s="47"/>
      <c r="AP63" s="47"/>
      <c r="AQ63" s="61"/>
      <c r="AR63" s="117"/>
      <c r="AS63" s="47"/>
      <c r="AT63" s="47"/>
      <c r="AU63" s="47"/>
    </row>
    <row r="64" spans="1:47" s="62" customFormat="1" ht="15.75">
      <c r="A64" s="187"/>
      <c r="B64" s="6"/>
      <c r="C64" s="114" t="s">
        <v>132</v>
      </c>
      <c r="E64" s="435"/>
      <c r="F64" s="697"/>
      <c r="G64" s="697"/>
      <c r="H64" s="47"/>
      <c r="I64" s="47"/>
      <c r="J64" s="17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171"/>
      <c r="Z64" s="47"/>
      <c r="AA64" s="47"/>
      <c r="AB64" s="47"/>
      <c r="AC64" s="47"/>
      <c r="AD64" s="171"/>
      <c r="AE64" s="47"/>
      <c r="AF64" s="47"/>
      <c r="AG64" s="47"/>
      <c r="AH64" s="61"/>
      <c r="AI64" s="47"/>
      <c r="AJ64" s="61"/>
      <c r="AK64" s="171"/>
      <c r="AL64" s="47"/>
      <c r="AM64" s="47"/>
      <c r="AN64" s="47"/>
      <c r="AO64" s="47"/>
      <c r="AP64" s="47"/>
      <c r="AQ64" s="61"/>
      <c r="AR64" s="117"/>
      <c r="AS64" s="47"/>
      <c r="AT64" s="47"/>
      <c r="AU64" s="47"/>
    </row>
    <row r="65" spans="1:47" s="62" customFormat="1" ht="16.5" thickBot="1">
      <c r="A65" s="22" t="s">
        <v>143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47"/>
      <c r="AM65" s="47"/>
      <c r="AN65" s="47"/>
      <c r="AO65" s="47"/>
      <c r="AP65" s="47"/>
      <c r="AQ65" s="61"/>
      <c r="AR65" s="117"/>
      <c r="AS65" s="47"/>
      <c r="AT65" s="47"/>
      <c r="AU65" s="47"/>
    </row>
    <row r="66" spans="1:39" s="47" customFormat="1" ht="15" customHeight="1">
      <c r="A66" s="211"/>
      <c r="B66" s="705" t="s">
        <v>21</v>
      </c>
      <c r="C66" s="246"/>
      <c r="D66" s="247" t="s">
        <v>133</v>
      </c>
      <c r="E66" s="247" t="s">
        <v>109</v>
      </c>
      <c r="F66" s="686" t="s">
        <v>0</v>
      </c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  <c r="V66" s="687"/>
      <c r="W66" s="687"/>
      <c r="X66" s="687"/>
      <c r="Y66" s="687"/>
      <c r="Z66" s="687"/>
      <c r="AA66" s="687"/>
      <c r="AB66" s="687"/>
      <c r="AC66" s="687"/>
      <c r="AD66" s="688"/>
      <c r="AE66" s="688"/>
      <c r="AF66" s="688"/>
      <c r="AG66" s="688"/>
      <c r="AH66" s="689" t="s">
        <v>24</v>
      </c>
      <c r="AI66" s="690"/>
      <c r="AJ66" s="690"/>
      <c r="AK66" s="691"/>
      <c r="AL66" s="544" t="s">
        <v>404</v>
      </c>
      <c r="AM66" s="516"/>
    </row>
    <row r="67" spans="1:39" s="47" customFormat="1" ht="15" customHeight="1" thickBot="1">
      <c r="A67" s="212"/>
      <c r="B67" s="706"/>
      <c r="C67" s="248" t="s">
        <v>1</v>
      </c>
      <c r="D67" s="249" t="s">
        <v>2</v>
      </c>
      <c r="E67" s="249"/>
      <c r="F67" s="217"/>
      <c r="G67" s="244" t="s">
        <v>3</v>
      </c>
      <c r="H67" s="244"/>
      <c r="I67" s="220"/>
      <c r="J67" s="244"/>
      <c r="K67" s="244" t="s">
        <v>4</v>
      </c>
      <c r="L67" s="244"/>
      <c r="M67" s="220"/>
      <c r="N67" s="244"/>
      <c r="O67" s="216" t="s">
        <v>5</v>
      </c>
      <c r="P67" s="244"/>
      <c r="Q67" s="220"/>
      <c r="R67" s="244"/>
      <c r="S67" s="216" t="s">
        <v>6</v>
      </c>
      <c r="T67" s="244"/>
      <c r="U67" s="220"/>
      <c r="V67" s="244"/>
      <c r="W67" s="216" t="s">
        <v>7</v>
      </c>
      <c r="X67" s="244"/>
      <c r="Y67" s="220"/>
      <c r="Z67" s="217"/>
      <c r="AA67" s="244" t="s">
        <v>8</v>
      </c>
      <c r="AB67" s="244"/>
      <c r="AC67" s="219"/>
      <c r="AD67" s="217"/>
      <c r="AE67" s="244" t="s">
        <v>20</v>
      </c>
      <c r="AF67" s="244"/>
      <c r="AG67" s="220"/>
      <c r="AH67" s="692"/>
      <c r="AI67" s="693"/>
      <c r="AJ67" s="693"/>
      <c r="AK67" s="694"/>
      <c r="AL67" s="545" t="s">
        <v>21</v>
      </c>
      <c r="AM67" s="517" t="s">
        <v>1</v>
      </c>
    </row>
    <row r="68" spans="1:39" s="47" customFormat="1" ht="15" customHeight="1">
      <c r="A68" s="215"/>
      <c r="B68" s="256"/>
      <c r="C68" s="250"/>
      <c r="D68" s="251"/>
      <c r="F68" s="247" t="s">
        <v>134</v>
      </c>
      <c r="G68" s="252" t="s">
        <v>10</v>
      </c>
      <c r="H68" s="252" t="s">
        <v>12</v>
      </c>
      <c r="I68" s="253" t="s">
        <v>13</v>
      </c>
      <c r="J68" s="247" t="s">
        <v>134</v>
      </c>
      <c r="K68" s="252" t="s">
        <v>10</v>
      </c>
      <c r="L68" s="252" t="s">
        <v>12</v>
      </c>
      <c r="M68" s="253" t="s">
        <v>13</v>
      </c>
      <c r="N68" s="247" t="s">
        <v>134</v>
      </c>
      <c r="O68" s="252" t="s">
        <v>10</v>
      </c>
      <c r="P68" s="252" t="s">
        <v>12</v>
      </c>
      <c r="Q68" s="253" t="s">
        <v>13</v>
      </c>
      <c r="R68" s="247" t="s">
        <v>134</v>
      </c>
      <c r="S68" s="252" t="s">
        <v>10</v>
      </c>
      <c r="T68" s="252" t="s">
        <v>12</v>
      </c>
      <c r="U68" s="253" t="s">
        <v>13</v>
      </c>
      <c r="V68" s="257" t="s">
        <v>134</v>
      </c>
      <c r="W68" s="258" t="s">
        <v>10</v>
      </c>
      <c r="X68" s="258" t="s">
        <v>12</v>
      </c>
      <c r="Y68" s="259" t="s">
        <v>13</v>
      </c>
      <c r="Z68" s="247" t="s">
        <v>134</v>
      </c>
      <c r="AA68" s="252" t="s">
        <v>10</v>
      </c>
      <c r="AB68" s="252" t="s">
        <v>12</v>
      </c>
      <c r="AC68" s="253" t="s">
        <v>13</v>
      </c>
      <c r="AD68" s="247" t="s">
        <v>134</v>
      </c>
      <c r="AE68" s="252" t="s">
        <v>10</v>
      </c>
      <c r="AF68" s="252" t="s">
        <v>12</v>
      </c>
      <c r="AG68" s="253" t="s">
        <v>13</v>
      </c>
      <c r="AH68" s="222"/>
      <c r="AI68" s="260"/>
      <c r="AJ68" s="261"/>
      <c r="AK68" s="262"/>
      <c r="AL68" s="546"/>
      <c r="AM68" s="547"/>
    </row>
    <row r="69" spans="1:47" ht="15.75" customHeight="1">
      <c r="A69" s="421"/>
      <c r="B69" s="700" t="s">
        <v>235</v>
      </c>
      <c r="C69" s="701"/>
      <c r="D69" s="318">
        <f>SUM(D70:D76)</f>
        <v>96</v>
      </c>
      <c r="E69" s="319">
        <f>SUM(E70:E76)</f>
        <v>28</v>
      </c>
      <c r="F69" s="87">
        <f>SUM(F70:F76)</f>
        <v>0</v>
      </c>
      <c r="G69" s="89">
        <f>SUM(G70:G76)</f>
        <v>0</v>
      </c>
      <c r="H69" s="89"/>
      <c r="I69" s="92">
        <f aca="true" t="shared" si="0" ref="I69:O69">SUM(I70:I76)</f>
        <v>0</v>
      </c>
      <c r="J69" s="87">
        <f t="shared" si="0"/>
        <v>0</v>
      </c>
      <c r="K69" s="89">
        <f t="shared" si="0"/>
        <v>0</v>
      </c>
      <c r="L69" s="89">
        <f t="shared" si="0"/>
        <v>0</v>
      </c>
      <c r="M69" s="90">
        <f t="shared" si="0"/>
        <v>0</v>
      </c>
      <c r="N69" s="87">
        <f t="shared" si="0"/>
        <v>0</v>
      </c>
      <c r="O69" s="89">
        <f t="shared" si="0"/>
        <v>0</v>
      </c>
      <c r="P69" s="89"/>
      <c r="Q69" s="92">
        <f>SUM(Q70:Q76)</f>
        <v>0</v>
      </c>
      <c r="R69" s="87">
        <f>SUM(R70:R76)</f>
        <v>32</v>
      </c>
      <c r="S69" s="89">
        <f>SUM(S70:S76)</f>
        <v>16</v>
      </c>
      <c r="T69" s="89"/>
      <c r="U69" s="92">
        <f>SUM(U70:U76)</f>
        <v>14</v>
      </c>
      <c r="V69" s="87">
        <f>SUM(V70:V76)</f>
        <v>28</v>
      </c>
      <c r="W69" s="89">
        <f>SUM(W70:W76)</f>
        <v>20</v>
      </c>
      <c r="X69" s="89"/>
      <c r="Y69" s="92">
        <f>SUM(Y70:Y76)</f>
        <v>14</v>
      </c>
      <c r="Z69" s="87">
        <f>SUM(Z70:Z76)</f>
        <v>0</v>
      </c>
      <c r="AA69" s="89">
        <f>SUM(AA70:AA76)</f>
        <v>0</v>
      </c>
      <c r="AB69" s="89"/>
      <c r="AC69" s="92">
        <f>SUM(AC70:AC76)</f>
        <v>0</v>
      </c>
      <c r="AD69" s="87">
        <f>SUM(AD70:AD76)</f>
        <v>0</v>
      </c>
      <c r="AE69" s="89">
        <f>SUM(AE70:AE76)</f>
        <v>0</v>
      </c>
      <c r="AF69" s="89"/>
      <c r="AG69" s="92">
        <f>SUM(AG70:AG76)</f>
        <v>0</v>
      </c>
      <c r="AH69" s="422" t="s">
        <v>4</v>
      </c>
      <c r="AI69" s="423" t="s">
        <v>63</v>
      </c>
      <c r="AJ69" s="424" t="s">
        <v>34</v>
      </c>
      <c r="AK69" s="548" t="s">
        <v>71</v>
      </c>
      <c r="AL69" s="651" t="s">
        <v>375</v>
      </c>
      <c r="AM69" s="652"/>
      <c r="AN69" s="61"/>
      <c r="AO69" s="117"/>
      <c r="AQ69" s="47"/>
      <c r="AR69" s="47"/>
      <c r="AS69" s="20"/>
      <c r="AT69" s="20"/>
      <c r="AU69" s="20"/>
    </row>
    <row r="70" spans="1:44" s="62" customFormat="1" ht="15.75">
      <c r="A70" s="501" t="s">
        <v>58</v>
      </c>
      <c r="B70" s="582" t="s">
        <v>289</v>
      </c>
      <c r="C70" s="583" t="s">
        <v>200</v>
      </c>
      <c r="D70" s="288">
        <f>SUM(F70,G70,J70,K70,N70,O70,R70,S70,V70,W70,Z70,AA70,AD70,AE70)</f>
        <v>8</v>
      </c>
      <c r="E70" s="584">
        <f aca="true" t="shared" si="1" ref="E70:E76">SUM(I70,M70,Q70,U70,Y70,AC70,AG70)</f>
        <v>3</v>
      </c>
      <c r="F70" s="289"/>
      <c r="G70" s="290"/>
      <c r="H70" s="290"/>
      <c r="I70" s="291"/>
      <c r="J70" s="289"/>
      <c r="K70" s="290"/>
      <c r="L70" s="290"/>
      <c r="M70" s="291"/>
      <c r="N70" s="289"/>
      <c r="O70" s="290"/>
      <c r="P70" s="290"/>
      <c r="Q70" s="291"/>
      <c r="R70" s="585">
        <v>8</v>
      </c>
      <c r="S70" s="586">
        <v>0</v>
      </c>
      <c r="T70" s="586" t="s">
        <v>14</v>
      </c>
      <c r="U70" s="587">
        <v>3</v>
      </c>
      <c r="V70" s="588"/>
      <c r="W70" s="588"/>
      <c r="X70" s="589"/>
      <c r="Y70" s="590"/>
      <c r="Z70" s="591"/>
      <c r="AA70" s="592"/>
      <c r="AB70" s="592"/>
      <c r="AC70" s="590"/>
      <c r="AD70" s="591"/>
      <c r="AE70" s="588"/>
      <c r="AF70" s="589"/>
      <c r="AG70" s="590"/>
      <c r="AH70" s="292" t="s">
        <v>45</v>
      </c>
      <c r="AI70" s="224" t="s">
        <v>167</v>
      </c>
      <c r="AJ70" s="293"/>
      <c r="AK70" s="549"/>
      <c r="AL70" s="656" t="s">
        <v>376</v>
      </c>
      <c r="AM70" s="658" t="s">
        <v>377</v>
      </c>
      <c r="AN70" s="61"/>
      <c r="AO70" s="117"/>
      <c r="AP70" s="47"/>
      <c r="AQ70" s="47"/>
      <c r="AR70" s="47"/>
    </row>
    <row r="71" spans="1:44" s="62" customFormat="1" ht="15.75">
      <c r="A71" s="205" t="s">
        <v>59</v>
      </c>
      <c r="B71" s="496" t="s">
        <v>290</v>
      </c>
      <c r="C71" s="583" t="s">
        <v>201</v>
      </c>
      <c r="D71" s="288">
        <f aca="true" t="shared" si="2" ref="D71:D76">SUM(F71,G71,J71,K71,N71,O71,R71,S71,V71,W71,Z71,AA71,AD71,AE71)</f>
        <v>16</v>
      </c>
      <c r="E71" s="584">
        <f t="shared" si="1"/>
        <v>4</v>
      </c>
      <c r="F71" s="312"/>
      <c r="G71" s="313"/>
      <c r="H71" s="313"/>
      <c r="I71" s="314"/>
      <c r="J71" s="312"/>
      <c r="K71" s="313"/>
      <c r="L71" s="313"/>
      <c r="M71" s="314"/>
      <c r="N71" s="312"/>
      <c r="O71" s="313"/>
      <c r="P71" s="313"/>
      <c r="Q71" s="314"/>
      <c r="R71" s="47"/>
      <c r="S71" s="313"/>
      <c r="T71" s="313"/>
      <c r="U71" s="47"/>
      <c r="V71" s="593">
        <v>8</v>
      </c>
      <c r="W71" s="594">
        <v>8</v>
      </c>
      <c r="X71" s="594" t="s">
        <v>154</v>
      </c>
      <c r="Y71" s="595">
        <v>4</v>
      </c>
      <c r="Z71" s="312"/>
      <c r="AA71" s="592"/>
      <c r="AB71" s="592"/>
      <c r="AC71" s="314"/>
      <c r="AD71" s="312"/>
      <c r="AE71" s="592"/>
      <c r="AF71" s="592"/>
      <c r="AG71" s="314"/>
      <c r="AH71" s="297" t="s">
        <v>58</v>
      </c>
      <c r="AI71" s="553" t="s">
        <v>200</v>
      </c>
      <c r="AJ71" s="175"/>
      <c r="AK71" s="161"/>
      <c r="AL71" s="657"/>
      <c r="AM71" s="659"/>
      <c r="AN71" s="61"/>
      <c r="AO71" s="117"/>
      <c r="AP71" s="47"/>
      <c r="AQ71" s="47"/>
      <c r="AR71" s="47"/>
    </row>
    <row r="72" spans="1:44" s="62" customFormat="1" ht="15.75">
      <c r="A72" s="205" t="s">
        <v>60</v>
      </c>
      <c r="B72" s="596" t="s">
        <v>291</v>
      </c>
      <c r="C72" s="583" t="s">
        <v>202</v>
      </c>
      <c r="D72" s="298">
        <f t="shared" si="2"/>
        <v>8</v>
      </c>
      <c r="E72" s="597">
        <f t="shared" si="1"/>
        <v>3</v>
      </c>
      <c r="F72" s="31"/>
      <c r="G72" s="39"/>
      <c r="H72" s="40"/>
      <c r="I72" s="41"/>
      <c r="J72" s="598"/>
      <c r="K72" s="599"/>
      <c r="L72" s="313"/>
      <c r="M72" s="46"/>
      <c r="N72" s="599"/>
      <c r="O72" s="599"/>
      <c r="P72" s="600"/>
      <c r="Q72" s="46"/>
      <c r="R72" s="601">
        <v>8</v>
      </c>
      <c r="S72" s="601">
        <v>0</v>
      </c>
      <c r="T72" s="602" t="s">
        <v>14</v>
      </c>
      <c r="U72" s="603">
        <v>3</v>
      </c>
      <c r="V72" s="38"/>
      <c r="W72" s="439"/>
      <c r="X72" s="40"/>
      <c r="Y72" s="41"/>
      <c r="Z72" s="38"/>
      <c r="AA72" s="592"/>
      <c r="AB72" s="592"/>
      <c r="AC72" s="41"/>
      <c r="AD72" s="38"/>
      <c r="AE72" s="592"/>
      <c r="AF72" s="592"/>
      <c r="AG72" s="604"/>
      <c r="AH72" s="300" t="s">
        <v>6</v>
      </c>
      <c r="AI72" s="581" t="s">
        <v>406</v>
      </c>
      <c r="AJ72" s="175"/>
      <c r="AK72" s="161"/>
      <c r="AL72" s="657" t="s">
        <v>378</v>
      </c>
      <c r="AM72" s="659" t="s">
        <v>379</v>
      </c>
      <c r="AN72" s="61"/>
      <c r="AO72" s="117"/>
      <c r="AP72" s="47"/>
      <c r="AQ72" s="47"/>
      <c r="AR72" s="47"/>
    </row>
    <row r="73" spans="1:44" s="62" customFormat="1" ht="15.75">
      <c r="A73" s="205" t="s">
        <v>61</v>
      </c>
      <c r="B73" s="301" t="s">
        <v>292</v>
      </c>
      <c r="C73" s="583" t="s">
        <v>203</v>
      </c>
      <c r="D73" s="302">
        <f t="shared" si="2"/>
        <v>16</v>
      </c>
      <c r="E73" s="605">
        <f t="shared" si="1"/>
        <v>4</v>
      </c>
      <c r="F73" s="238"/>
      <c r="G73" s="303"/>
      <c r="H73" s="303"/>
      <c r="I73" s="304"/>
      <c r="J73" s="238"/>
      <c r="K73" s="303"/>
      <c r="L73" s="303"/>
      <c r="M73" s="304"/>
      <c r="N73" s="238"/>
      <c r="O73" s="303"/>
      <c r="P73" s="303"/>
      <c r="Q73" s="304"/>
      <c r="R73" s="606">
        <v>8</v>
      </c>
      <c r="S73" s="607">
        <v>8</v>
      </c>
      <c r="T73" s="607" t="s">
        <v>154</v>
      </c>
      <c r="U73" s="608">
        <v>4</v>
      </c>
      <c r="V73" s="238"/>
      <c r="W73" s="592"/>
      <c r="X73" s="592"/>
      <c r="Y73" s="609"/>
      <c r="Z73" s="610"/>
      <c r="AA73" s="592"/>
      <c r="AB73" s="592"/>
      <c r="AC73" s="609"/>
      <c r="AD73" s="610"/>
      <c r="AE73" s="592"/>
      <c r="AF73" s="592"/>
      <c r="AG73" s="609"/>
      <c r="AH73" s="305" t="s">
        <v>6</v>
      </c>
      <c r="AI73" s="579" t="s">
        <v>406</v>
      </c>
      <c r="AJ73" s="306"/>
      <c r="AK73" s="550"/>
      <c r="AL73" s="657"/>
      <c r="AM73" s="659"/>
      <c r="AN73" s="61"/>
      <c r="AO73" s="117"/>
      <c r="AP73" s="47"/>
      <c r="AQ73" s="47"/>
      <c r="AR73" s="47"/>
    </row>
    <row r="74" spans="1:44" s="62" customFormat="1" ht="15.75">
      <c r="A74" s="205" t="s">
        <v>96</v>
      </c>
      <c r="B74" s="496" t="s">
        <v>293</v>
      </c>
      <c r="C74" s="583" t="s">
        <v>204</v>
      </c>
      <c r="D74" s="302">
        <f t="shared" si="2"/>
        <v>16</v>
      </c>
      <c r="E74" s="605">
        <f t="shared" si="1"/>
        <v>4</v>
      </c>
      <c r="F74" s="238"/>
      <c r="G74" s="303"/>
      <c r="H74" s="303"/>
      <c r="I74" s="304"/>
      <c r="J74" s="611"/>
      <c r="K74" s="612"/>
      <c r="L74" s="303"/>
      <c r="M74" s="304"/>
      <c r="N74" s="611"/>
      <c r="O74" s="612"/>
      <c r="P74" s="612"/>
      <c r="Q74" s="304"/>
      <c r="R74" s="606">
        <v>8</v>
      </c>
      <c r="S74" s="607">
        <v>8</v>
      </c>
      <c r="T74" s="607" t="s">
        <v>154</v>
      </c>
      <c r="U74" s="608">
        <v>4</v>
      </c>
      <c r="V74" s="238"/>
      <c r="W74" s="592"/>
      <c r="X74" s="592"/>
      <c r="Y74" s="609"/>
      <c r="Z74" s="610"/>
      <c r="AA74" s="592"/>
      <c r="AB74" s="592"/>
      <c r="AC74" s="609"/>
      <c r="AD74" s="610"/>
      <c r="AE74" s="592"/>
      <c r="AF74" s="592"/>
      <c r="AG74" s="609"/>
      <c r="AH74" s="305" t="s">
        <v>7</v>
      </c>
      <c r="AI74" s="579" t="s">
        <v>411</v>
      </c>
      <c r="AJ74" s="306"/>
      <c r="AK74" s="550"/>
      <c r="AL74" s="657" t="s">
        <v>380</v>
      </c>
      <c r="AM74" s="659" t="s">
        <v>381</v>
      </c>
      <c r="AN74" s="61"/>
      <c r="AO74" s="117"/>
      <c r="AP74" s="47"/>
      <c r="AQ74" s="47"/>
      <c r="AR74" s="47"/>
    </row>
    <row r="75" spans="1:44" s="62" customFormat="1" ht="15.75">
      <c r="A75" s="205" t="s">
        <v>97</v>
      </c>
      <c r="B75" s="596" t="s">
        <v>294</v>
      </c>
      <c r="C75" s="583" t="s">
        <v>205</v>
      </c>
      <c r="D75" s="302">
        <f t="shared" si="2"/>
        <v>8</v>
      </c>
      <c r="E75" s="605">
        <f t="shared" si="1"/>
        <v>3</v>
      </c>
      <c r="F75" s="312"/>
      <c r="G75" s="313"/>
      <c r="H75" s="313"/>
      <c r="I75" s="314"/>
      <c r="J75" s="613"/>
      <c r="K75" s="614"/>
      <c r="L75" s="313"/>
      <c r="M75" s="314"/>
      <c r="N75" s="613"/>
      <c r="O75" s="614"/>
      <c r="P75" s="614"/>
      <c r="Q75" s="314"/>
      <c r="R75" s="312"/>
      <c r="S75" s="313"/>
      <c r="T75" s="313"/>
      <c r="U75" s="314"/>
      <c r="V75" s="615">
        <v>8</v>
      </c>
      <c r="W75" s="594">
        <v>0</v>
      </c>
      <c r="X75" s="594" t="s">
        <v>14</v>
      </c>
      <c r="Y75" s="616">
        <v>3</v>
      </c>
      <c r="Z75" s="617"/>
      <c r="AA75" s="592"/>
      <c r="AB75" s="592"/>
      <c r="AC75" s="618"/>
      <c r="AD75" s="617"/>
      <c r="AE75" s="592"/>
      <c r="AF75" s="592"/>
      <c r="AG75" s="618"/>
      <c r="AH75" s="307" t="s">
        <v>96</v>
      </c>
      <c r="AI75" s="308" t="s">
        <v>204</v>
      </c>
      <c r="AJ75" s="309"/>
      <c r="AK75" s="551"/>
      <c r="AL75" s="657"/>
      <c r="AM75" s="659"/>
      <c r="AN75" s="61"/>
      <c r="AO75" s="117"/>
      <c r="AP75" s="47"/>
      <c r="AQ75" s="47"/>
      <c r="AR75" s="47"/>
    </row>
    <row r="76" spans="1:47" ht="15.75">
      <c r="A76" s="205" t="s">
        <v>99</v>
      </c>
      <c r="B76" s="310" t="s">
        <v>295</v>
      </c>
      <c r="C76" s="311" t="s">
        <v>206</v>
      </c>
      <c r="D76" s="298">
        <f t="shared" si="2"/>
        <v>24</v>
      </c>
      <c r="E76" s="299">
        <f t="shared" si="1"/>
        <v>7</v>
      </c>
      <c r="F76" s="294"/>
      <c r="G76" s="295"/>
      <c r="H76" s="295" t="s">
        <v>108</v>
      </c>
      <c r="I76" s="296"/>
      <c r="J76" s="294"/>
      <c r="K76" s="295"/>
      <c r="L76" s="295"/>
      <c r="M76" s="296"/>
      <c r="N76" s="312"/>
      <c r="O76" s="313"/>
      <c r="P76" s="313"/>
      <c r="Q76" s="314"/>
      <c r="R76" s="312"/>
      <c r="S76" s="313"/>
      <c r="T76" s="313"/>
      <c r="U76" s="314"/>
      <c r="V76" s="312">
        <v>12</v>
      </c>
      <c r="W76" s="313">
        <v>12</v>
      </c>
      <c r="X76" s="313" t="s">
        <v>14</v>
      </c>
      <c r="Y76" s="314">
        <v>7</v>
      </c>
      <c r="Z76" s="294"/>
      <c r="AA76" s="295"/>
      <c r="AB76" s="295"/>
      <c r="AC76" s="296"/>
      <c r="AD76" s="294"/>
      <c r="AE76" s="295"/>
      <c r="AF76" s="295"/>
      <c r="AG76" s="296"/>
      <c r="AH76" s="315" t="s">
        <v>36</v>
      </c>
      <c r="AI76" s="316" t="s">
        <v>161</v>
      </c>
      <c r="AJ76" s="317"/>
      <c r="AK76" s="552"/>
      <c r="AL76" s="509" t="s">
        <v>382</v>
      </c>
      <c r="AM76" s="510" t="s">
        <v>206</v>
      </c>
      <c r="AN76" s="61"/>
      <c r="AO76" s="117"/>
      <c r="AQ76" s="47"/>
      <c r="AR76" s="47"/>
      <c r="AS76" s="20"/>
      <c r="AT76" s="20"/>
      <c r="AU76" s="20"/>
    </row>
    <row r="77" spans="1:47" ht="31.5" customHeight="1">
      <c r="A77" s="502"/>
      <c r="B77" s="644" t="s">
        <v>207</v>
      </c>
      <c r="C77" s="704"/>
      <c r="D77" s="318">
        <f>SUM(D79:D84)</f>
        <v>120</v>
      </c>
      <c r="E77" s="319">
        <f>SUM(E79:E84)</f>
        <v>31</v>
      </c>
      <c r="F77" s="223"/>
      <c r="G77" s="320"/>
      <c r="H77" s="320"/>
      <c r="I77" s="321"/>
      <c r="J77" s="223"/>
      <c r="K77" s="320"/>
      <c r="L77" s="320"/>
      <c r="M77" s="321"/>
      <c r="N77" s="223"/>
      <c r="O77" s="320"/>
      <c r="P77" s="320"/>
      <c r="Q77" s="321"/>
      <c r="R77" s="223"/>
      <c r="S77" s="320"/>
      <c r="T77" s="320"/>
      <c r="U77" s="321"/>
      <c r="V77" s="87">
        <f>SUM(V79:V84)</f>
        <v>24</v>
      </c>
      <c r="W77" s="89">
        <f>SUM(W79:W84)</f>
        <v>12</v>
      </c>
      <c r="X77" s="89"/>
      <c r="Y77" s="92">
        <f>SUM(Y79:Y84)</f>
        <v>9</v>
      </c>
      <c r="Z77" s="87">
        <f>SUM(Z79:Z84)</f>
        <v>20</v>
      </c>
      <c r="AA77" s="89">
        <f>SUM(AA79:AA84)</f>
        <v>28</v>
      </c>
      <c r="AB77" s="89"/>
      <c r="AC77" s="92">
        <f>SUM(AC79:AC84)</f>
        <v>12</v>
      </c>
      <c r="AD77" s="87">
        <f>SUM(AD79:AD84)</f>
        <v>32</v>
      </c>
      <c r="AE77" s="89">
        <f>SUM(AE79:AE84)</f>
        <v>4</v>
      </c>
      <c r="AF77" s="89"/>
      <c r="AG77" s="92">
        <f>SUM(AG79:AG84)</f>
        <v>10</v>
      </c>
      <c r="AH77" s="322"/>
      <c r="AI77" s="273"/>
      <c r="AJ77" s="53"/>
      <c r="AK77" s="323"/>
      <c r="AL77" s="653" t="s">
        <v>383</v>
      </c>
      <c r="AM77" s="645"/>
      <c r="AN77" s="61"/>
      <c r="AO77" s="117"/>
      <c r="AQ77" s="47"/>
      <c r="AR77" s="47"/>
      <c r="AS77" s="20"/>
      <c r="AT77" s="20"/>
      <c r="AU77" s="20"/>
    </row>
    <row r="78" spans="1:47" ht="15.75" customHeight="1">
      <c r="A78" s="503"/>
      <c r="B78" s="674" t="s">
        <v>208</v>
      </c>
      <c r="C78" s="675"/>
      <c r="D78" s="318">
        <f>SUM(D79:D84)</f>
        <v>120</v>
      </c>
      <c r="E78" s="324">
        <f>SUM(E79:E84)</f>
        <v>31</v>
      </c>
      <c r="F78" s="87"/>
      <c r="G78" s="89"/>
      <c r="H78" s="89"/>
      <c r="I78" s="92"/>
      <c r="J78" s="87"/>
      <c r="K78" s="89"/>
      <c r="L78" s="89"/>
      <c r="M78" s="92"/>
      <c r="N78" s="87"/>
      <c r="O78" s="89"/>
      <c r="P78" s="89"/>
      <c r="Q78" s="92"/>
      <c r="R78" s="87"/>
      <c r="S78" s="89"/>
      <c r="T78" s="89"/>
      <c r="U78" s="92"/>
      <c r="V78" s="87"/>
      <c r="W78" s="89"/>
      <c r="X78" s="89"/>
      <c r="Y78" s="92"/>
      <c r="Z78" s="87"/>
      <c r="AA78" s="89"/>
      <c r="AB78" s="89"/>
      <c r="AC78" s="92"/>
      <c r="AD78" s="87"/>
      <c r="AE78" s="89"/>
      <c r="AF78" s="89"/>
      <c r="AG78" s="325"/>
      <c r="AH78" s="169"/>
      <c r="AI78" s="276"/>
      <c r="AJ78" s="53"/>
      <c r="AK78" s="326"/>
      <c r="AL78" s="654" t="s">
        <v>384</v>
      </c>
      <c r="AM78" s="655"/>
      <c r="AN78" s="61"/>
      <c r="AO78" s="117"/>
      <c r="AQ78" s="47"/>
      <c r="AR78" s="47"/>
      <c r="AS78" s="20"/>
      <c r="AT78" s="20"/>
      <c r="AU78" s="20"/>
    </row>
    <row r="79" spans="1:44" s="62" customFormat="1" ht="15.75">
      <c r="A79" s="201" t="s">
        <v>100</v>
      </c>
      <c r="B79" s="619" t="s">
        <v>296</v>
      </c>
      <c r="C79" s="620" t="s">
        <v>238</v>
      </c>
      <c r="D79" s="213">
        <f aca="true" t="shared" si="3" ref="D79:D84">SUM(F79,G79,J79,K79,N79,O79,R79,S79,V79,W79,Z79,AA79,AD79,AE79)</f>
        <v>24</v>
      </c>
      <c r="E79" s="584">
        <f aca="true" t="shared" si="4" ref="E79:E84">SUM(I79,M79,Q79,U79,Y79,AC79,AG79)</f>
        <v>5</v>
      </c>
      <c r="F79" s="135"/>
      <c r="G79" s="621"/>
      <c r="H79" s="622"/>
      <c r="I79" s="623"/>
      <c r="J79" s="135"/>
      <c r="K79" s="621"/>
      <c r="L79" s="622"/>
      <c r="M79" s="623"/>
      <c r="N79" s="135"/>
      <c r="O79" s="621"/>
      <c r="P79" s="622"/>
      <c r="Q79" s="623"/>
      <c r="R79" s="135"/>
      <c r="S79" s="621"/>
      <c r="T79" s="622"/>
      <c r="U79" s="623"/>
      <c r="V79" s="213">
        <v>24</v>
      </c>
      <c r="W79" s="624">
        <v>0</v>
      </c>
      <c r="X79" s="447" t="s">
        <v>14</v>
      </c>
      <c r="Y79" s="75">
        <v>5</v>
      </c>
      <c r="Z79" s="213"/>
      <c r="AA79" s="624"/>
      <c r="AB79" s="447"/>
      <c r="AC79" s="75"/>
      <c r="AD79" s="213"/>
      <c r="AE79" s="624"/>
      <c r="AF79" s="447"/>
      <c r="AG79" s="75"/>
      <c r="AH79" s="328" t="s">
        <v>46</v>
      </c>
      <c r="AI79" s="581" t="s">
        <v>195</v>
      </c>
      <c r="AJ79" s="329"/>
      <c r="AK79" s="330"/>
      <c r="AL79" s="619" t="s">
        <v>385</v>
      </c>
      <c r="AM79" s="327" t="s">
        <v>386</v>
      </c>
      <c r="AN79" s="61"/>
      <c r="AO79" s="117"/>
      <c r="AP79" s="47"/>
      <c r="AQ79" s="47"/>
      <c r="AR79" s="47"/>
    </row>
    <row r="80" spans="1:44" s="62" customFormat="1" ht="15.75">
      <c r="A80" s="504" t="s">
        <v>101</v>
      </c>
      <c r="B80" s="506" t="s">
        <v>297</v>
      </c>
      <c r="C80" s="331" t="s">
        <v>209</v>
      </c>
      <c r="D80" s="213">
        <f t="shared" si="3"/>
        <v>36</v>
      </c>
      <c r="E80" s="625">
        <f t="shared" si="4"/>
        <v>8</v>
      </c>
      <c r="F80" s="213"/>
      <c r="G80" s="624"/>
      <c r="H80" s="447"/>
      <c r="I80" s="75"/>
      <c r="J80" s="213"/>
      <c r="K80" s="624"/>
      <c r="L80" s="447"/>
      <c r="M80" s="75"/>
      <c r="N80" s="213"/>
      <c r="O80" s="624"/>
      <c r="P80" s="447"/>
      <c r="Q80" s="75"/>
      <c r="R80" s="213"/>
      <c r="S80" s="624"/>
      <c r="T80" s="447"/>
      <c r="U80" s="75"/>
      <c r="V80" s="31"/>
      <c r="W80" s="439"/>
      <c r="X80" s="45"/>
      <c r="Y80" s="41"/>
      <c r="Z80" s="31">
        <v>20</v>
      </c>
      <c r="AA80" s="439">
        <v>16</v>
      </c>
      <c r="AB80" s="45" t="s">
        <v>14</v>
      </c>
      <c r="AC80" s="41">
        <v>8</v>
      </c>
      <c r="AD80" s="31"/>
      <c r="AE80" s="439"/>
      <c r="AF80" s="45"/>
      <c r="AG80" s="41"/>
      <c r="AH80" s="272" t="s">
        <v>46</v>
      </c>
      <c r="AI80" s="553" t="s">
        <v>195</v>
      </c>
      <c r="AJ80" s="190"/>
      <c r="AK80" s="332"/>
      <c r="AL80" s="506" t="s">
        <v>387</v>
      </c>
      <c r="AM80" s="331" t="s">
        <v>209</v>
      </c>
      <c r="AN80" s="61"/>
      <c r="AO80" s="117"/>
      <c r="AP80" s="47"/>
      <c r="AQ80" s="47"/>
      <c r="AR80" s="47"/>
    </row>
    <row r="81" spans="1:44" s="62" customFormat="1" ht="15.75">
      <c r="A81" s="505" t="s">
        <v>102</v>
      </c>
      <c r="B81" s="506" t="s">
        <v>298</v>
      </c>
      <c r="C81" s="331" t="s">
        <v>210</v>
      </c>
      <c r="D81" s="31">
        <f t="shared" si="3"/>
        <v>20</v>
      </c>
      <c r="E81" s="626">
        <f t="shared" si="4"/>
        <v>6</v>
      </c>
      <c r="F81" s="31"/>
      <c r="G81" s="439"/>
      <c r="H81" s="45"/>
      <c r="I81" s="41"/>
      <c r="J81" s="31"/>
      <c r="K81" s="439"/>
      <c r="L81" s="45"/>
      <c r="M81" s="41"/>
      <c r="N81" s="31"/>
      <c r="O81" s="439"/>
      <c r="P81" s="45"/>
      <c r="Q81" s="41"/>
      <c r="R81" s="31"/>
      <c r="S81" s="439"/>
      <c r="T81" s="45"/>
      <c r="U81" s="41"/>
      <c r="V81" s="31"/>
      <c r="W81" s="439"/>
      <c r="X81" s="45"/>
      <c r="Y81" s="41"/>
      <c r="Z81" s="31"/>
      <c r="AA81" s="439"/>
      <c r="AB81" s="45"/>
      <c r="AC81" s="41"/>
      <c r="AD81" s="31">
        <v>20</v>
      </c>
      <c r="AE81" s="439">
        <v>0</v>
      </c>
      <c r="AF81" s="45" t="s">
        <v>14</v>
      </c>
      <c r="AG81" s="41">
        <v>6</v>
      </c>
      <c r="AH81" s="272" t="s">
        <v>46</v>
      </c>
      <c r="AI81" s="581" t="s">
        <v>195</v>
      </c>
      <c r="AJ81" s="190"/>
      <c r="AK81" s="332"/>
      <c r="AL81" s="506" t="s">
        <v>390</v>
      </c>
      <c r="AM81" s="331" t="s">
        <v>210</v>
      </c>
      <c r="AN81" s="61"/>
      <c r="AO81" s="117"/>
      <c r="AP81" s="47"/>
      <c r="AQ81" s="47"/>
      <c r="AR81" s="47"/>
    </row>
    <row r="82" spans="1:44" s="62" customFormat="1" ht="15.75">
      <c r="A82" s="505" t="s">
        <v>103</v>
      </c>
      <c r="B82" s="627" t="s">
        <v>299</v>
      </c>
      <c r="C82" s="628" t="s">
        <v>211</v>
      </c>
      <c r="D82" s="31">
        <f t="shared" si="3"/>
        <v>16</v>
      </c>
      <c r="E82" s="626">
        <f t="shared" si="4"/>
        <v>4</v>
      </c>
      <c r="F82" s="31"/>
      <c r="G82" s="439"/>
      <c r="H82" s="45"/>
      <c r="I82" s="41"/>
      <c r="J82" s="31"/>
      <c r="K82" s="439"/>
      <c r="L82" s="45"/>
      <c r="M82" s="41"/>
      <c r="N82" s="31"/>
      <c r="O82" s="439"/>
      <c r="P82" s="45"/>
      <c r="Q82" s="41"/>
      <c r="R82" s="31"/>
      <c r="S82" s="439"/>
      <c r="T82" s="45"/>
      <c r="U82" s="41"/>
      <c r="V82" s="236"/>
      <c r="W82" s="336"/>
      <c r="X82" s="237"/>
      <c r="Y82" s="337"/>
      <c r="Z82" s="236"/>
      <c r="AA82" s="336"/>
      <c r="AB82" s="237"/>
      <c r="AC82" s="337"/>
      <c r="AD82" s="629">
        <v>12</v>
      </c>
      <c r="AE82" s="630">
        <v>4</v>
      </c>
      <c r="AF82" s="631" t="s">
        <v>154</v>
      </c>
      <c r="AG82" s="632">
        <v>4</v>
      </c>
      <c r="AH82" s="272" t="s">
        <v>46</v>
      </c>
      <c r="AI82" s="581" t="s">
        <v>195</v>
      </c>
      <c r="AJ82" s="334"/>
      <c r="AK82" s="335"/>
      <c r="AL82" s="440"/>
      <c r="AM82" s="580" t="s">
        <v>400</v>
      </c>
      <c r="AN82" s="61"/>
      <c r="AO82" s="117"/>
      <c r="AP82" s="47"/>
      <c r="AQ82" s="47"/>
      <c r="AR82" s="47"/>
    </row>
    <row r="83" spans="1:44" s="62" customFormat="1" ht="15.75">
      <c r="A83" s="504" t="s">
        <v>104</v>
      </c>
      <c r="B83" s="506" t="s">
        <v>300</v>
      </c>
      <c r="C83" s="633" t="s">
        <v>174</v>
      </c>
      <c r="D83" s="213">
        <f t="shared" si="3"/>
        <v>12</v>
      </c>
      <c r="E83" s="625">
        <f t="shared" si="4"/>
        <v>4</v>
      </c>
      <c r="F83" s="213"/>
      <c r="G83" s="624"/>
      <c r="H83" s="447"/>
      <c r="I83" s="75"/>
      <c r="J83" s="213"/>
      <c r="K83" s="624"/>
      <c r="L83" s="447"/>
      <c r="M83" s="75"/>
      <c r="N83" s="213"/>
      <c r="O83" s="624"/>
      <c r="P83" s="447"/>
      <c r="Q83" s="75"/>
      <c r="R83" s="213"/>
      <c r="S83" s="624"/>
      <c r="T83" s="447"/>
      <c r="U83" s="75"/>
      <c r="V83" s="556">
        <v>0</v>
      </c>
      <c r="W83" s="634">
        <v>12</v>
      </c>
      <c r="X83" s="569" t="s">
        <v>154</v>
      </c>
      <c r="Y83" s="635">
        <v>4</v>
      </c>
      <c r="Z83" s="31"/>
      <c r="AA83" s="439"/>
      <c r="AB83" s="45"/>
      <c r="AC83" s="41"/>
      <c r="AD83" s="31"/>
      <c r="AE83" s="439"/>
      <c r="AF83" s="45"/>
      <c r="AG83" s="41"/>
      <c r="AH83" s="272" t="s">
        <v>46</v>
      </c>
      <c r="AI83" s="581" t="s">
        <v>195</v>
      </c>
      <c r="AJ83" s="190"/>
      <c r="AK83" s="332"/>
      <c r="AL83" s="506" t="s">
        <v>388</v>
      </c>
      <c r="AM83" s="331" t="s">
        <v>392</v>
      </c>
      <c r="AN83" s="61"/>
      <c r="AO83" s="117"/>
      <c r="AP83" s="47"/>
      <c r="AQ83" s="47"/>
      <c r="AR83" s="47"/>
    </row>
    <row r="84" spans="1:44" s="62" customFormat="1" ht="15.75">
      <c r="A84" s="206" t="s">
        <v>105</v>
      </c>
      <c r="B84" s="507" t="s">
        <v>301</v>
      </c>
      <c r="C84" s="636" t="s">
        <v>175</v>
      </c>
      <c r="D84" s="31">
        <f t="shared" si="3"/>
        <v>12</v>
      </c>
      <c r="E84" s="626">
        <f t="shared" si="4"/>
        <v>4</v>
      </c>
      <c r="F84" s="31"/>
      <c r="G84" s="439"/>
      <c r="H84" s="45"/>
      <c r="I84" s="41"/>
      <c r="J84" s="31"/>
      <c r="K84" s="439"/>
      <c r="L84" s="45"/>
      <c r="M84" s="41"/>
      <c r="N84" s="31"/>
      <c r="O84" s="439"/>
      <c r="P84" s="45"/>
      <c r="Q84" s="41"/>
      <c r="R84" s="31"/>
      <c r="S84" s="439"/>
      <c r="T84" s="45"/>
      <c r="U84" s="41"/>
      <c r="V84" s="236"/>
      <c r="W84" s="336"/>
      <c r="X84" s="237"/>
      <c r="Y84" s="337"/>
      <c r="Z84" s="637">
        <v>0</v>
      </c>
      <c r="AA84" s="630">
        <v>12</v>
      </c>
      <c r="AB84" s="638" t="s">
        <v>154</v>
      </c>
      <c r="AC84" s="632">
        <v>4</v>
      </c>
      <c r="AD84" s="338"/>
      <c r="AE84" s="336"/>
      <c r="AF84" s="339"/>
      <c r="AG84" s="337"/>
      <c r="AH84" s="554" t="s">
        <v>104</v>
      </c>
      <c r="AI84" s="581" t="s">
        <v>174</v>
      </c>
      <c r="AJ84" s="334"/>
      <c r="AK84" s="335"/>
      <c r="AL84" s="507" t="s">
        <v>391</v>
      </c>
      <c r="AM84" s="331" t="s">
        <v>389</v>
      </c>
      <c r="AN84" s="61"/>
      <c r="AO84" s="117"/>
      <c r="AP84" s="47"/>
      <c r="AQ84" s="47"/>
      <c r="AR84" s="47"/>
    </row>
    <row r="85" spans="1:47" ht="15.75" customHeight="1">
      <c r="A85" s="502"/>
      <c r="B85" s="674" t="s">
        <v>212</v>
      </c>
      <c r="C85" s="675"/>
      <c r="D85" s="318">
        <f>SUM(D86:D91)</f>
        <v>120</v>
      </c>
      <c r="E85" s="324">
        <f>SUM(E86:E91)</f>
        <v>31</v>
      </c>
      <c r="F85" s="87"/>
      <c r="G85" s="88"/>
      <c r="H85" s="89"/>
      <c r="I85" s="92"/>
      <c r="J85" s="87"/>
      <c r="K85" s="88"/>
      <c r="L85" s="89"/>
      <c r="M85" s="92"/>
      <c r="N85" s="87"/>
      <c r="O85" s="88"/>
      <c r="P85" s="89"/>
      <c r="Q85" s="92"/>
      <c r="R85" s="87"/>
      <c r="S85" s="88"/>
      <c r="T85" s="89"/>
      <c r="U85" s="92"/>
      <c r="V85" s="87"/>
      <c r="W85" s="88"/>
      <c r="X85" s="89"/>
      <c r="Y85" s="92"/>
      <c r="Z85" s="87"/>
      <c r="AA85" s="88"/>
      <c r="AB85" s="89"/>
      <c r="AC85" s="92"/>
      <c r="AD85" s="82"/>
      <c r="AE85" s="88"/>
      <c r="AF85" s="91"/>
      <c r="AG85" s="325"/>
      <c r="AH85" s="169"/>
      <c r="AI85" s="276"/>
      <c r="AJ85" s="53"/>
      <c r="AK85" s="326"/>
      <c r="AL85" s="654" t="s">
        <v>393</v>
      </c>
      <c r="AM85" s="655"/>
      <c r="AN85" s="61"/>
      <c r="AO85" s="117"/>
      <c r="AQ85" s="47"/>
      <c r="AR85" s="47"/>
      <c r="AS85" s="20"/>
      <c r="AT85" s="20"/>
      <c r="AU85" s="20"/>
    </row>
    <row r="86" spans="1:44" s="62" customFormat="1" ht="15.75">
      <c r="A86" s="504" t="s">
        <v>106</v>
      </c>
      <c r="B86" s="639" t="s">
        <v>302</v>
      </c>
      <c r="C86" s="327" t="s">
        <v>213</v>
      </c>
      <c r="D86" s="213">
        <f aca="true" t="shared" si="5" ref="D86:D91">SUM(F86,G86,J86,K86,N86,O86,R86,S86,V86,W86,Z86,AA86,AD86,AE86)</f>
        <v>28</v>
      </c>
      <c r="E86" s="584">
        <f aca="true" t="shared" si="6" ref="E86:E91">SUM(I86,M86,Q86,U86,Y86,AC86,AG86)</f>
        <v>5</v>
      </c>
      <c r="F86" s="213"/>
      <c r="G86" s="624"/>
      <c r="H86" s="447"/>
      <c r="I86" s="75"/>
      <c r="J86" s="213"/>
      <c r="K86" s="624"/>
      <c r="L86" s="447"/>
      <c r="M86" s="75"/>
      <c r="N86" s="213"/>
      <c r="O86" s="624"/>
      <c r="P86" s="447"/>
      <c r="Q86" s="75"/>
      <c r="R86" s="213"/>
      <c r="S86" s="624"/>
      <c r="T86" s="447"/>
      <c r="U86" s="75"/>
      <c r="V86" s="213">
        <v>24</v>
      </c>
      <c r="W86" s="624">
        <v>4</v>
      </c>
      <c r="X86" s="447" t="s">
        <v>14</v>
      </c>
      <c r="Y86" s="75">
        <v>5</v>
      </c>
      <c r="Z86" s="213"/>
      <c r="AA86" s="624"/>
      <c r="AB86" s="447"/>
      <c r="AC86" s="75"/>
      <c r="AD86" s="213"/>
      <c r="AE86" s="624"/>
      <c r="AF86" s="447"/>
      <c r="AG86" s="75"/>
      <c r="AH86" s="271" t="s">
        <v>7</v>
      </c>
      <c r="AI86" s="581" t="s">
        <v>136</v>
      </c>
      <c r="AJ86" s="274"/>
      <c r="AK86" s="340"/>
      <c r="AL86" s="619" t="s">
        <v>394</v>
      </c>
      <c r="AM86" s="327" t="s">
        <v>401</v>
      </c>
      <c r="AN86" s="61"/>
      <c r="AO86" s="117"/>
      <c r="AP86" s="47"/>
      <c r="AQ86" s="47"/>
      <c r="AR86" s="47"/>
    </row>
    <row r="87" spans="1:44" s="62" customFormat="1" ht="15.75">
      <c r="A87" s="504" t="s">
        <v>107</v>
      </c>
      <c r="B87" s="506" t="s">
        <v>303</v>
      </c>
      <c r="C87" s="331" t="s">
        <v>214</v>
      </c>
      <c r="D87" s="213">
        <f t="shared" si="5"/>
        <v>36</v>
      </c>
      <c r="E87" s="584">
        <f t="shared" si="6"/>
        <v>8</v>
      </c>
      <c r="F87" s="31"/>
      <c r="G87" s="439"/>
      <c r="H87" s="45"/>
      <c r="I87" s="41"/>
      <c r="J87" s="31"/>
      <c r="K87" s="439"/>
      <c r="L87" s="45"/>
      <c r="M87" s="41"/>
      <c r="N87" s="31"/>
      <c r="O87" s="439"/>
      <c r="P87" s="45"/>
      <c r="Q87" s="41"/>
      <c r="R87" s="31"/>
      <c r="S87" s="439"/>
      <c r="T87" s="45"/>
      <c r="U87" s="41"/>
      <c r="V87" s="31"/>
      <c r="W87" s="439"/>
      <c r="X87" s="45"/>
      <c r="Y87" s="41"/>
      <c r="Z87" s="31">
        <v>20</v>
      </c>
      <c r="AA87" s="439">
        <v>16</v>
      </c>
      <c r="AB87" s="45" t="s">
        <v>14</v>
      </c>
      <c r="AC87" s="41">
        <v>8</v>
      </c>
      <c r="AD87" s="31"/>
      <c r="AE87" s="439"/>
      <c r="AF87" s="45"/>
      <c r="AG87" s="41"/>
      <c r="AH87" s="272" t="s">
        <v>106</v>
      </c>
      <c r="AI87" s="553" t="s">
        <v>213</v>
      </c>
      <c r="AJ87" s="275"/>
      <c r="AK87" s="163"/>
      <c r="AL87" s="506" t="s">
        <v>395</v>
      </c>
      <c r="AM87" s="331" t="s">
        <v>214</v>
      </c>
      <c r="AN87" s="61"/>
      <c r="AO87" s="117"/>
      <c r="AP87" s="47"/>
      <c r="AQ87" s="47"/>
      <c r="AR87" s="47"/>
    </row>
    <row r="88" spans="1:44" s="62" customFormat="1" ht="15.75">
      <c r="A88" s="504" t="s">
        <v>177</v>
      </c>
      <c r="B88" s="506" t="s">
        <v>304</v>
      </c>
      <c r="C88" s="331" t="s">
        <v>215</v>
      </c>
      <c r="D88" s="213">
        <f t="shared" si="5"/>
        <v>20</v>
      </c>
      <c r="E88" s="584">
        <f t="shared" si="6"/>
        <v>6</v>
      </c>
      <c r="F88" s="31"/>
      <c r="G88" s="439"/>
      <c r="H88" s="45"/>
      <c r="I88" s="41"/>
      <c r="J88" s="31"/>
      <c r="K88" s="439"/>
      <c r="L88" s="45"/>
      <c r="M88" s="41"/>
      <c r="N88" s="31"/>
      <c r="O88" s="439"/>
      <c r="P88" s="45"/>
      <c r="Q88" s="41"/>
      <c r="R88" s="31"/>
      <c r="S88" s="439"/>
      <c r="T88" s="45"/>
      <c r="U88" s="41"/>
      <c r="V88" s="31"/>
      <c r="W88" s="439"/>
      <c r="X88" s="45"/>
      <c r="Y88" s="41"/>
      <c r="Z88" s="31"/>
      <c r="AA88" s="439"/>
      <c r="AB88" s="45"/>
      <c r="AC88" s="41"/>
      <c r="AD88" s="31">
        <v>20</v>
      </c>
      <c r="AE88" s="439">
        <v>0</v>
      </c>
      <c r="AF88" s="45" t="s">
        <v>14</v>
      </c>
      <c r="AG88" s="41">
        <v>6</v>
      </c>
      <c r="AH88" s="272" t="s">
        <v>107</v>
      </c>
      <c r="AI88" s="581" t="s">
        <v>214</v>
      </c>
      <c r="AJ88" s="275"/>
      <c r="AK88" s="163"/>
      <c r="AL88" s="506" t="s">
        <v>397</v>
      </c>
      <c r="AM88" s="331" t="s">
        <v>215</v>
      </c>
      <c r="AN88" s="61"/>
      <c r="AO88" s="117"/>
      <c r="AP88" s="47"/>
      <c r="AQ88" s="47"/>
      <c r="AR88" s="47"/>
    </row>
    <row r="89" spans="1:44" s="62" customFormat="1" ht="15.75">
      <c r="A89" s="504" t="s">
        <v>178</v>
      </c>
      <c r="B89" s="506" t="s">
        <v>305</v>
      </c>
      <c r="C89" s="633" t="s">
        <v>216</v>
      </c>
      <c r="D89" s="213">
        <f t="shared" si="5"/>
        <v>12</v>
      </c>
      <c r="E89" s="584">
        <f t="shared" si="6"/>
        <v>4</v>
      </c>
      <c r="F89" s="213"/>
      <c r="G89" s="624"/>
      <c r="H89" s="447"/>
      <c r="I89" s="75"/>
      <c r="J89" s="213"/>
      <c r="K89" s="624"/>
      <c r="L89" s="447"/>
      <c r="M89" s="75"/>
      <c r="N89" s="213"/>
      <c r="O89" s="624"/>
      <c r="P89" s="447"/>
      <c r="Q89" s="75"/>
      <c r="R89" s="213"/>
      <c r="S89" s="624"/>
      <c r="T89" s="447"/>
      <c r="U89" s="75"/>
      <c r="V89" s="213"/>
      <c r="W89" s="624"/>
      <c r="X89" s="447"/>
      <c r="Y89" s="75"/>
      <c r="Z89" s="31"/>
      <c r="AA89" s="439"/>
      <c r="AB89" s="45"/>
      <c r="AC89" s="41"/>
      <c r="AD89" s="558">
        <v>0</v>
      </c>
      <c r="AE89" s="640">
        <v>12</v>
      </c>
      <c r="AF89" s="560" t="s">
        <v>154</v>
      </c>
      <c r="AG89" s="603">
        <v>4</v>
      </c>
      <c r="AH89" s="272" t="s">
        <v>106</v>
      </c>
      <c r="AI89" s="581" t="s">
        <v>420</v>
      </c>
      <c r="AJ89" s="275"/>
      <c r="AK89" s="332"/>
      <c r="AL89" s="506" t="s">
        <v>394</v>
      </c>
      <c r="AM89" s="327" t="s">
        <v>402</v>
      </c>
      <c r="AN89" s="61"/>
      <c r="AO89" s="117"/>
      <c r="AP89" s="47"/>
      <c r="AQ89" s="47"/>
      <c r="AR89" s="47"/>
    </row>
    <row r="90" spans="1:44" s="62" customFormat="1" ht="15.75">
      <c r="A90" s="504" t="s">
        <v>179</v>
      </c>
      <c r="B90" s="506" t="s">
        <v>306</v>
      </c>
      <c r="C90" s="633" t="s">
        <v>174</v>
      </c>
      <c r="D90" s="213">
        <f t="shared" si="5"/>
        <v>12</v>
      </c>
      <c r="E90" s="584">
        <f t="shared" si="6"/>
        <v>4</v>
      </c>
      <c r="F90" s="213"/>
      <c r="G90" s="624"/>
      <c r="H90" s="447"/>
      <c r="I90" s="75"/>
      <c r="J90" s="213"/>
      <c r="K90" s="624"/>
      <c r="L90" s="447"/>
      <c r="M90" s="75"/>
      <c r="N90" s="213"/>
      <c r="O90" s="624"/>
      <c r="P90" s="447"/>
      <c r="Q90" s="75"/>
      <c r="R90" s="213"/>
      <c r="S90" s="624"/>
      <c r="T90" s="447"/>
      <c r="U90" s="75"/>
      <c r="V90" s="556">
        <v>0</v>
      </c>
      <c r="W90" s="634">
        <v>12</v>
      </c>
      <c r="X90" s="569" t="s">
        <v>154</v>
      </c>
      <c r="Y90" s="635">
        <v>4</v>
      </c>
      <c r="Z90" s="31"/>
      <c r="AA90" s="439"/>
      <c r="AB90" s="45"/>
      <c r="AC90" s="41"/>
      <c r="AD90" s="31"/>
      <c r="AE90" s="439"/>
      <c r="AF90" s="45"/>
      <c r="AG90" s="41"/>
      <c r="AH90" s="272" t="s">
        <v>106</v>
      </c>
      <c r="AI90" s="581" t="s">
        <v>421</v>
      </c>
      <c r="AJ90" s="190"/>
      <c r="AK90" s="332"/>
      <c r="AL90" s="506" t="s">
        <v>403</v>
      </c>
      <c r="AM90" s="331" t="s">
        <v>396</v>
      </c>
      <c r="AN90" s="61"/>
      <c r="AO90" s="117"/>
      <c r="AP90" s="47"/>
      <c r="AQ90" s="47"/>
      <c r="AR90" s="47"/>
    </row>
    <row r="91" spans="1:44" s="62" customFormat="1" ht="16.5" thickBot="1">
      <c r="A91" s="206" t="s">
        <v>180</v>
      </c>
      <c r="B91" s="507" t="s">
        <v>307</v>
      </c>
      <c r="C91" s="636" t="s">
        <v>175</v>
      </c>
      <c r="D91" s="213">
        <f t="shared" si="5"/>
        <v>12</v>
      </c>
      <c r="E91" s="584">
        <f t="shared" si="6"/>
        <v>4</v>
      </c>
      <c r="F91" s="31"/>
      <c r="G91" s="439"/>
      <c r="H91" s="45"/>
      <c r="I91" s="41"/>
      <c r="J91" s="31"/>
      <c r="K91" s="439"/>
      <c r="L91" s="45"/>
      <c r="M91" s="41"/>
      <c r="N91" s="31"/>
      <c r="O91" s="439"/>
      <c r="P91" s="45"/>
      <c r="Q91" s="41"/>
      <c r="R91" s="31"/>
      <c r="S91" s="439"/>
      <c r="T91" s="45"/>
      <c r="U91" s="41"/>
      <c r="V91" s="236"/>
      <c r="W91" s="336"/>
      <c r="X91" s="237"/>
      <c r="Y91" s="337"/>
      <c r="Z91" s="637">
        <v>0</v>
      </c>
      <c r="AA91" s="630">
        <v>12</v>
      </c>
      <c r="AB91" s="638" t="s">
        <v>154</v>
      </c>
      <c r="AC91" s="632">
        <v>4</v>
      </c>
      <c r="AD91" s="338"/>
      <c r="AE91" s="336"/>
      <c r="AF91" s="339"/>
      <c r="AG91" s="337"/>
      <c r="AH91" s="554" t="s">
        <v>107</v>
      </c>
      <c r="AI91" s="581" t="s">
        <v>214</v>
      </c>
      <c r="AJ91" s="334"/>
      <c r="AK91" s="335"/>
      <c r="AL91" s="641" t="s">
        <v>398</v>
      </c>
      <c r="AM91" s="555" t="s">
        <v>399</v>
      </c>
      <c r="AN91" s="61"/>
      <c r="AO91" s="117"/>
      <c r="AP91" s="47"/>
      <c r="AQ91" s="47"/>
      <c r="AR91" s="47"/>
    </row>
    <row r="92" spans="1:47" ht="12.75" customHeight="1">
      <c r="A92" s="170"/>
      <c r="B92" s="676" t="s">
        <v>217</v>
      </c>
      <c r="C92" s="677"/>
      <c r="D92" s="87">
        <f>SUM(D93:D95)</f>
        <v>36</v>
      </c>
      <c r="E92" s="90">
        <f>SUM(E93:E95)</f>
        <v>10</v>
      </c>
      <c r="F92" s="87">
        <f>SUM(F93:F95)</f>
        <v>12</v>
      </c>
      <c r="G92" s="89">
        <f>SUM(G93:G95)</f>
        <v>0</v>
      </c>
      <c r="H92" s="89"/>
      <c r="I92" s="90">
        <f>SUM(I93:I95)</f>
        <v>3</v>
      </c>
      <c r="J92" s="87">
        <f>SUM(J93:J95)</f>
        <v>0</v>
      </c>
      <c r="K92" s="89">
        <f>SUM(K93:K95)</f>
        <v>0</v>
      </c>
      <c r="L92" s="89"/>
      <c r="M92" s="90">
        <f>SUM(M93:M95)</f>
        <v>0</v>
      </c>
      <c r="N92" s="87">
        <f>SUM(N93:N95)</f>
        <v>0</v>
      </c>
      <c r="O92" s="89">
        <f>SUM(O93:O95)</f>
        <v>0</v>
      </c>
      <c r="P92" s="89"/>
      <c r="Q92" s="90">
        <f>SUM(Q93:Q95)</f>
        <v>0</v>
      </c>
      <c r="R92" s="87">
        <f>SUM(R93:R95)</f>
        <v>0</v>
      </c>
      <c r="S92" s="89">
        <f>SUM(S93:S95)</f>
        <v>0</v>
      </c>
      <c r="T92" s="89"/>
      <c r="U92" s="90">
        <f>SUM(U93:U95)</f>
        <v>0</v>
      </c>
      <c r="V92" s="87">
        <f>SUM(V93:V95)</f>
        <v>0</v>
      </c>
      <c r="W92" s="89">
        <f>SUM(X93:X95)</f>
        <v>0</v>
      </c>
      <c r="X92" s="89"/>
      <c r="Y92" s="90">
        <f>SUM(Y93:Y95)</f>
        <v>0</v>
      </c>
      <c r="Z92" s="87">
        <f>SUM(Z93:Z95)</f>
        <v>12</v>
      </c>
      <c r="AA92" s="89">
        <f>SUM(AA93:AA95)</f>
        <v>0</v>
      </c>
      <c r="AB92" s="89"/>
      <c r="AC92" s="90">
        <f>SUM(AC93:AC95)</f>
        <v>3</v>
      </c>
      <c r="AD92" s="87">
        <f>SUM(AD93:AD95)</f>
        <v>12</v>
      </c>
      <c r="AE92" s="89">
        <f>SUM(AE93:AE95)</f>
        <v>0</v>
      </c>
      <c r="AF92" s="89"/>
      <c r="AG92" s="90">
        <f>SUM(AG93:AG95)</f>
        <v>4</v>
      </c>
      <c r="AH92" s="646"/>
      <c r="AI92" s="678"/>
      <c r="AJ92" s="678"/>
      <c r="AK92" s="679"/>
      <c r="AL92" s="47"/>
      <c r="AM92" s="116"/>
      <c r="AN92" s="61"/>
      <c r="AO92" s="117"/>
      <c r="AQ92" s="47"/>
      <c r="AR92" s="47"/>
      <c r="AS92" s="20"/>
      <c r="AT92" s="20"/>
      <c r="AU92" s="20"/>
    </row>
    <row r="93" spans="1:47" ht="17.25" customHeight="1">
      <c r="A93" s="199" t="s">
        <v>181</v>
      </c>
      <c r="B93" s="11"/>
      <c r="C93" s="241" t="s">
        <v>151</v>
      </c>
      <c r="D93" s="31">
        <f>SUM(F93,G93,J93,K93,N93,O93,R93,S93,V93,W93,Z93,AA93,AD93,AE93)</f>
        <v>12</v>
      </c>
      <c r="E93" s="32">
        <f>SUM(I93,M93,Q93,U93,Y93,AC93,AG93)</f>
        <v>3</v>
      </c>
      <c r="F93" s="37">
        <v>12</v>
      </c>
      <c r="G93" s="42">
        <v>0</v>
      </c>
      <c r="H93" s="43" t="s">
        <v>154</v>
      </c>
      <c r="I93" s="44">
        <v>3</v>
      </c>
      <c r="J93" s="57"/>
      <c r="K93" s="72"/>
      <c r="L93" s="69"/>
      <c r="M93" s="85"/>
      <c r="N93" s="57"/>
      <c r="O93" s="72"/>
      <c r="P93" s="69"/>
      <c r="Q93" s="85"/>
      <c r="R93" s="111"/>
      <c r="S93" s="341"/>
      <c r="T93" s="112"/>
      <c r="U93" s="113"/>
      <c r="V93" s="111"/>
      <c r="W93" s="341"/>
      <c r="X93" s="112"/>
      <c r="Y93" s="113"/>
      <c r="Z93" s="33"/>
      <c r="AA93" s="42"/>
      <c r="AB93" s="43"/>
      <c r="AC93" s="44"/>
      <c r="AD93" s="33"/>
      <c r="AE93" s="42"/>
      <c r="AF93" s="43"/>
      <c r="AG93" s="35"/>
      <c r="AH93" s="179"/>
      <c r="AI93" s="9"/>
      <c r="AJ93" s="192"/>
      <c r="AK93" s="165"/>
      <c r="AL93" s="47"/>
      <c r="AM93" s="116"/>
      <c r="AN93" s="61"/>
      <c r="AO93" s="117"/>
      <c r="AQ93" s="47"/>
      <c r="AR93" s="47"/>
      <c r="AS93" s="20"/>
      <c r="AT93" s="20"/>
      <c r="AU93" s="20"/>
    </row>
    <row r="94" spans="1:47" ht="16.5" customHeight="1">
      <c r="A94" s="198" t="s">
        <v>182</v>
      </c>
      <c r="B94" s="4"/>
      <c r="C94" s="227" t="s">
        <v>152</v>
      </c>
      <c r="D94" s="31">
        <f>SUM(F94,G94,J94,K94,N94,O94,R94,S94,V94,W94,Z94,AA94,AD94,AE94)</f>
        <v>12</v>
      </c>
      <c r="E94" s="32">
        <f>SUM(I94,M94,Q94,U94,Y94,AC94,AG94)</f>
        <v>3</v>
      </c>
      <c r="F94" s="37"/>
      <c r="G94" s="42"/>
      <c r="H94" s="43"/>
      <c r="I94" s="44"/>
      <c r="J94" s="33"/>
      <c r="K94" s="42"/>
      <c r="L94" s="43"/>
      <c r="M94" s="44"/>
      <c r="N94" s="33"/>
      <c r="O94" s="42"/>
      <c r="P94" s="43"/>
      <c r="Q94" s="44"/>
      <c r="R94" s="48"/>
      <c r="S94" s="243"/>
      <c r="T94" s="50"/>
      <c r="U94" s="110"/>
      <c r="V94" s="48"/>
      <c r="W94" s="243"/>
      <c r="X94" s="50"/>
      <c r="Y94" s="110"/>
      <c r="Z94" s="33">
        <v>12</v>
      </c>
      <c r="AA94" s="42">
        <v>0</v>
      </c>
      <c r="AB94" s="43" t="s">
        <v>154</v>
      </c>
      <c r="AC94" s="44">
        <v>3</v>
      </c>
      <c r="AD94" s="33"/>
      <c r="AE94" s="42"/>
      <c r="AF94" s="43"/>
      <c r="AG94" s="35"/>
      <c r="AH94" s="180"/>
      <c r="AI94" s="8"/>
      <c r="AJ94" s="186"/>
      <c r="AK94" s="166"/>
      <c r="AL94" s="47"/>
      <c r="AM94" s="116"/>
      <c r="AN94" s="61"/>
      <c r="AO94" s="117"/>
      <c r="AQ94" s="47"/>
      <c r="AR94" s="47"/>
      <c r="AS94" s="20"/>
      <c r="AT94" s="20"/>
      <c r="AU94" s="20"/>
    </row>
    <row r="95" spans="1:47" ht="15" customHeight="1">
      <c r="A95" s="198" t="s">
        <v>183</v>
      </c>
      <c r="B95" s="342"/>
      <c r="C95" s="242" t="s">
        <v>153</v>
      </c>
      <c r="D95" s="31">
        <f>SUM(F95,G95,J95,K95,N95,O95,R95,S95,V95,W95,Z95,AA95,AD95,AE95)</f>
        <v>12</v>
      </c>
      <c r="E95" s="32">
        <v>4</v>
      </c>
      <c r="F95" s="37"/>
      <c r="G95" s="42"/>
      <c r="H95" s="43"/>
      <c r="I95" s="44"/>
      <c r="J95" s="33"/>
      <c r="K95" s="42"/>
      <c r="L95" s="43"/>
      <c r="M95" s="44"/>
      <c r="N95" s="33"/>
      <c r="O95" s="42"/>
      <c r="P95" s="43"/>
      <c r="Q95" s="44"/>
      <c r="R95" s="33"/>
      <c r="S95" s="42"/>
      <c r="T95" s="43"/>
      <c r="U95" s="44"/>
      <c r="V95" s="33"/>
      <c r="W95" s="42"/>
      <c r="X95" s="43"/>
      <c r="Y95" s="44"/>
      <c r="Z95" s="33"/>
      <c r="AA95" s="42"/>
      <c r="AB95" s="43"/>
      <c r="AC95" s="44"/>
      <c r="AD95" s="33">
        <v>12</v>
      </c>
      <c r="AE95" s="42">
        <v>0</v>
      </c>
      <c r="AF95" s="43" t="s">
        <v>154</v>
      </c>
      <c r="AG95" s="35">
        <v>4</v>
      </c>
      <c r="AH95" s="343"/>
      <c r="AI95" s="344"/>
      <c r="AJ95" s="345"/>
      <c r="AK95" s="346"/>
      <c r="AL95" s="47"/>
      <c r="AM95" s="116"/>
      <c r="AN95" s="61"/>
      <c r="AO95" s="117"/>
      <c r="AQ95" s="47"/>
      <c r="AR95" s="47"/>
      <c r="AS95" s="20"/>
      <c r="AT95" s="20"/>
      <c r="AU95" s="20"/>
    </row>
    <row r="96" spans="1:47" ht="6" customHeight="1">
      <c r="A96" s="207"/>
      <c r="B96" s="16"/>
      <c r="C96" s="86"/>
      <c r="D96" s="87"/>
      <c r="E96" s="81"/>
      <c r="F96" s="82"/>
      <c r="G96" s="88"/>
      <c r="H96" s="89"/>
      <c r="I96" s="90"/>
      <c r="J96" s="82"/>
      <c r="K96" s="88"/>
      <c r="L96" s="89"/>
      <c r="M96" s="90"/>
      <c r="N96" s="82"/>
      <c r="O96" s="88"/>
      <c r="P96" s="89"/>
      <c r="Q96" s="90"/>
      <c r="R96" s="87"/>
      <c r="S96" s="88"/>
      <c r="T96" s="89"/>
      <c r="U96" s="90"/>
      <c r="V96" s="83"/>
      <c r="W96" s="83"/>
      <c r="X96" s="91"/>
      <c r="Y96" s="92"/>
      <c r="Z96" s="87"/>
      <c r="AA96" s="88"/>
      <c r="AB96" s="89"/>
      <c r="AC96" s="90"/>
      <c r="AD96" s="82"/>
      <c r="AE96" s="88"/>
      <c r="AF96" s="89"/>
      <c r="AG96" s="90"/>
      <c r="AH96" s="169"/>
      <c r="AI96" s="7"/>
      <c r="AJ96" s="193"/>
      <c r="AK96" s="159"/>
      <c r="AL96" s="47"/>
      <c r="AM96" s="116"/>
      <c r="AN96" s="61"/>
      <c r="AO96" s="117"/>
      <c r="AQ96" s="47"/>
      <c r="AR96" s="47"/>
      <c r="AS96" s="20"/>
      <c r="AT96" s="20"/>
      <c r="AU96" s="20"/>
    </row>
    <row r="97" spans="1:47" ht="19.5" customHeight="1" thickBot="1">
      <c r="A97" s="347" t="s">
        <v>218</v>
      </c>
      <c r="B97" s="348" t="s">
        <v>308</v>
      </c>
      <c r="C97" s="349" t="s">
        <v>19</v>
      </c>
      <c r="D97" s="350">
        <f>SUM(AD97:AE97)</f>
        <v>14</v>
      </c>
      <c r="E97" s="351">
        <v>15</v>
      </c>
      <c r="F97" s="352"/>
      <c r="G97" s="354"/>
      <c r="H97" s="353"/>
      <c r="I97" s="355"/>
      <c r="J97" s="352"/>
      <c r="K97" s="354"/>
      <c r="L97" s="353"/>
      <c r="M97" s="355"/>
      <c r="N97" s="352"/>
      <c r="O97" s="353"/>
      <c r="P97" s="353"/>
      <c r="Q97" s="355"/>
      <c r="R97" s="356"/>
      <c r="S97" s="354"/>
      <c r="T97" s="353"/>
      <c r="U97" s="355"/>
      <c r="V97" s="356"/>
      <c r="W97" s="354"/>
      <c r="X97" s="353"/>
      <c r="Y97" s="355"/>
      <c r="Z97" s="356"/>
      <c r="AA97" s="354"/>
      <c r="AB97" s="353"/>
      <c r="AC97" s="355"/>
      <c r="AD97" s="352">
        <v>0</v>
      </c>
      <c r="AE97" s="354">
        <v>14</v>
      </c>
      <c r="AF97" s="353" t="s">
        <v>157</v>
      </c>
      <c r="AG97" s="355">
        <v>15</v>
      </c>
      <c r="AH97" s="357"/>
      <c r="AI97" s="358" t="s">
        <v>175</v>
      </c>
      <c r="AJ97" s="359"/>
      <c r="AK97" s="360"/>
      <c r="AL97" s="47"/>
      <c r="AM97" s="116"/>
      <c r="AN97" s="61"/>
      <c r="AO97" s="117"/>
      <c r="AQ97" s="47"/>
      <c r="AR97" s="47"/>
      <c r="AS97" s="20"/>
      <c r="AT97" s="20"/>
      <c r="AU97" s="20"/>
    </row>
    <row r="98" spans="1:47" ht="18" customHeight="1" thickBot="1">
      <c r="A98" s="171"/>
      <c r="B98" s="218"/>
      <c r="C98" s="361" t="s">
        <v>18</v>
      </c>
      <c r="D98" s="362">
        <f>SUM(D8+D20+D28+D69+D92+D77+D97)</f>
        <v>842</v>
      </c>
      <c r="E98" s="362">
        <f>SUM(E8+E20+E28+E69+E92+E77+E97)</f>
        <v>210</v>
      </c>
      <c r="F98" s="363">
        <f>SUM(F8+F20+F28+F69+F92)+F77</f>
        <v>110</v>
      </c>
      <c r="G98" s="362">
        <f>SUM(G8+G20+G28+G69+G92)+G77</f>
        <v>0</v>
      </c>
      <c r="H98" s="362"/>
      <c r="I98" s="364">
        <f>SUM(I8+I20+I28+I69+I92)+I77</f>
        <v>29</v>
      </c>
      <c r="J98" s="363">
        <f>SUM(J8+J20+J28+J69+J92)+J77</f>
        <v>114</v>
      </c>
      <c r="K98" s="362">
        <f>SUM(K8+K20+K28+K69+K92)+K77</f>
        <v>36</v>
      </c>
      <c r="L98" s="362"/>
      <c r="M98" s="364">
        <f>SUM(M8+M20+M28+M69+M92)+M77</f>
        <v>31</v>
      </c>
      <c r="N98" s="363">
        <f>SUM(N8+N20+N28+N69+N92)+N77</f>
        <v>96</v>
      </c>
      <c r="O98" s="362">
        <f>SUM(O8+O20+O28+O69+O92)+O77</f>
        <v>60</v>
      </c>
      <c r="P98" s="362"/>
      <c r="Q98" s="364">
        <f>SUM(Q8+Q20+Q28+Q69+Q92)+Q77</f>
        <v>30</v>
      </c>
      <c r="R98" s="363">
        <f>SUM(R8+R20+R28+R69+R92)+R77</f>
        <v>86</v>
      </c>
      <c r="S98" s="362">
        <f>SUM(S8+S20+S28+S69+S92)+S77</f>
        <v>60</v>
      </c>
      <c r="T98" s="362"/>
      <c r="U98" s="364">
        <f>SUM(U8+U20+U28+U69+U92)+U77</f>
        <v>33</v>
      </c>
      <c r="V98" s="363">
        <f>SUM(V8+V20+V28+V69+V92)+V77</f>
        <v>82</v>
      </c>
      <c r="W98" s="362">
        <f>SUM(W8+W20+W28+W69+W92)+W77</f>
        <v>32</v>
      </c>
      <c r="X98" s="362"/>
      <c r="Y98" s="364">
        <f>SUM(Y8+Y20+Y28+Y69+Y92)+Y77</f>
        <v>31</v>
      </c>
      <c r="Z98" s="363">
        <f>SUM(Z8+Z20+Z28+Z69+Z92)+Z77</f>
        <v>76</v>
      </c>
      <c r="AA98" s="362">
        <f>SUM(AA8+AA20+AA28+AA69+AA92)+AA77</f>
        <v>28</v>
      </c>
      <c r="AB98" s="362"/>
      <c r="AC98" s="364">
        <f>SUM(AC8+AC20+AC28+AC69+AC92)+AC77</f>
        <v>27</v>
      </c>
      <c r="AD98" s="363">
        <f>SUM(AD8+AD20+AD28+AD69+AD92)+AD77</f>
        <v>44</v>
      </c>
      <c r="AE98" s="362">
        <f>SUM(AE8+AE20+AE28+AE69+AE92)+AE77</f>
        <v>4</v>
      </c>
      <c r="AF98" s="362"/>
      <c r="AG98" s="364">
        <f>SUM(AG8+AG20+AG28+AG69+AG92)+AG77</f>
        <v>14</v>
      </c>
      <c r="AH98" s="200"/>
      <c r="AI98" s="2"/>
      <c r="AJ98" s="196"/>
      <c r="AK98" s="2"/>
      <c r="AL98" s="47"/>
      <c r="AM98" s="116"/>
      <c r="AN98" s="61"/>
      <c r="AO98" s="117"/>
      <c r="AQ98" s="47"/>
      <c r="AR98" s="47"/>
      <c r="AS98" s="20"/>
      <c r="AT98" s="20"/>
      <c r="AU98" s="20"/>
    </row>
    <row r="99" spans="1:47" ht="19.5" customHeight="1">
      <c r="A99" s="196"/>
      <c r="B99" s="13"/>
      <c r="C99" s="124" t="s">
        <v>22</v>
      </c>
      <c r="D99" s="102"/>
      <c r="E99" s="103"/>
      <c r="F99" s="102">
        <f>SUM(F98,G98)</f>
        <v>110</v>
      </c>
      <c r="G99" s="104"/>
      <c r="H99" s="104"/>
      <c r="I99" s="105"/>
      <c r="J99" s="102">
        <f>SUM(J98,K98)</f>
        <v>150</v>
      </c>
      <c r="K99" s="104"/>
      <c r="L99" s="104"/>
      <c r="M99" s="105"/>
      <c r="N99" s="102">
        <f>SUM(N98,O98)</f>
        <v>156</v>
      </c>
      <c r="O99" s="104"/>
      <c r="P99" s="104"/>
      <c r="Q99" s="105"/>
      <c r="R99" s="102">
        <f>SUM(R98,S98)</f>
        <v>146</v>
      </c>
      <c r="S99" s="104"/>
      <c r="T99" s="104"/>
      <c r="U99" s="105"/>
      <c r="V99" s="102">
        <f>SUM(V98,W98)</f>
        <v>114</v>
      </c>
      <c r="W99" s="104"/>
      <c r="X99" s="104"/>
      <c r="Y99" s="105"/>
      <c r="Z99" s="102">
        <f>SUM(Z98,AA98)</f>
        <v>104</v>
      </c>
      <c r="AA99" s="104"/>
      <c r="AB99" s="104"/>
      <c r="AC99" s="105"/>
      <c r="AD99" s="102">
        <f>SUM(AD98,AE98)</f>
        <v>48</v>
      </c>
      <c r="AE99" s="104"/>
      <c r="AF99" s="104"/>
      <c r="AG99" s="105"/>
      <c r="AH99" s="183"/>
      <c r="AI99" s="2"/>
      <c r="AJ99" s="196"/>
      <c r="AK99" s="2"/>
      <c r="AL99" s="47"/>
      <c r="AM99" s="116"/>
      <c r="AN99" s="61"/>
      <c r="AO99" s="117"/>
      <c r="AQ99" s="47"/>
      <c r="AR99" s="47"/>
      <c r="AS99" s="20"/>
      <c r="AT99" s="20"/>
      <c r="AU99" s="20"/>
    </row>
    <row r="100" spans="1:47" ht="19.5" customHeight="1">
      <c r="A100" s="196"/>
      <c r="B100" s="13"/>
      <c r="C100" s="125" t="s">
        <v>16</v>
      </c>
      <c r="D100" s="37"/>
      <c r="E100" s="44"/>
      <c r="F100" s="37"/>
      <c r="G100" s="43"/>
      <c r="H100" s="43">
        <f>COUNTIF(H8:H97,"v")</f>
        <v>5</v>
      </c>
      <c r="I100" s="36"/>
      <c r="J100" s="37"/>
      <c r="K100" s="43"/>
      <c r="L100" s="43">
        <f>COUNTIF(L8:L97,"v")</f>
        <v>5</v>
      </c>
      <c r="M100" s="36"/>
      <c r="N100" s="37"/>
      <c r="O100" s="43"/>
      <c r="P100" s="43">
        <f>COUNTIF(P8:P97,"v")</f>
        <v>5</v>
      </c>
      <c r="Q100" s="36"/>
      <c r="R100" s="37"/>
      <c r="S100" s="43"/>
      <c r="T100" s="43">
        <f>COUNTIF(T8:T97,"v")</f>
        <v>4</v>
      </c>
      <c r="U100" s="36"/>
      <c r="V100" s="37"/>
      <c r="W100" s="43"/>
      <c r="X100" s="43">
        <f>COUNTIF(X8:X84,"v")</f>
        <v>5</v>
      </c>
      <c r="Y100" s="36"/>
      <c r="Z100" s="37"/>
      <c r="AA100" s="43"/>
      <c r="AB100" s="43">
        <f>COUNTIF(AB8:AB84,"v")</f>
        <v>3</v>
      </c>
      <c r="AC100" s="36"/>
      <c r="AD100" s="37"/>
      <c r="AE100" s="43"/>
      <c r="AF100" s="43">
        <f>COUNTIF(AF8:AF84,"v")</f>
        <v>1</v>
      </c>
      <c r="AG100" s="36"/>
      <c r="AH100" s="184"/>
      <c r="AI100" s="2"/>
      <c r="AJ100" s="196"/>
      <c r="AK100" s="2"/>
      <c r="AL100" s="23"/>
      <c r="AM100" s="116"/>
      <c r="AN100" s="61"/>
      <c r="AO100" s="117"/>
      <c r="AQ100" s="47"/>
      <c r="AR100" s="47"/>
      <c r="AS100" s="20"/>
      <c r="AT100" s="20"/>
      <c r="AU100" s="20"/>
    </row>
    <row r="101" spans="1:47" ht="19.5" customHeight="1">
      <c r="A101" s="196"/>
      <c r="B101" s="13"/>
      <c r="C101" s="265" t="s">
        <v>155</v>
      </c>
      <c r="D101" s="266"/>
      <c r="E101" s="267"/>
      <c r="F101" s="266"/>
      <c r="G101" s="268"/>
      <c r="H101" s="268">
        <f>COUNTIF(H8:H98,"é")</f>
        <v>3</v>
      </c>
      <c r="I101" s="333"/>
      <c r="J101" s="266"/>
      <c r="K101" s="268"/>
      <c r="L101" s="268">
        <f>COUNTIF(L8:L98,"é")</f>
        <v>7</v>
      </c>
      <c r="M101" s="333"/>
      <c r="N101" s="266"/>
      <c r="O101" s="268"/>
      <c r="P101" s="268">
        <f>COUNTIF(P8:P98,"é")</f>
        <v>7</v>
      </c>
      <c r="Q101" s="333"/>
      <c r="R101" s="266"/>
      <c r="S101" s="268"/>
      <c r="T101" s="268">
        <f>COUNTIF(T8:T98,"é")</f>
        <v>8</v>
      </c>
      <c r="U101" s="333"/>
      <c r="V101" s="266"/>
      <c r="W101" s="268"/>
      <c r="X101" s="268">
        <f>COUNTIF(X8:X84,"é")</f>
        <v>3</v>
      </c>
      <c r="Y101" s="333"/>
      <c r="Z101" s="266"/>
      <c r="AA101" s="268"/>
      <c r="AB101" s="268">
        <f>COUNTIF(AB8:AB84,"é")</f>
        <v>3</v>
      </c>
      <c r="AC101" s="333"/>
      <c r="AD101" s="266"/>
      <c r="AE101" s="268"/>
      <c r="AF101" s="268">
        <f>COUNTIF(AF8:AF84,"é")+1</f>
        <v>2</v>
      </c>
      <c r="AG101" s="333"/>
      <c r="AH101" s="184"/>
      <c r="AI101" s="2"/>
      <c r="AJ101" s="196"/>
      <c r="AK101" s="2"/>
      <c r="AL101" s="23"/>
      <c r="AM101" s="116"/>
      <c r="AN101" s="61"/>
      <c r="AO101" s="117"/>
      <c r="AQ101" s="47"/>
      <c r="AR101" s="47"/>
      <c r="AS101" s="20"/>
      <c r="AT101" s="20"/>
      <c r="AU101" s="20"/>
    </row>
    <row r="102" spans="1:47" ht="19.5" customHeight="1" thickBot="1">
      <c r="A102" s="196"/>
      <c r="B102" s="365"/>
      <c r="C102" s="366" t="s">
        <v>158</v>
      </c>
      <c r="D102" s="367"/>
      <c r="E102" s="368"/>
      <c r="F102" s="367"/>
      <c r="G102" s="369"/>
      <c r="H102" s="369">
        <f>COUNTIF(H8:H97,"a")</f>
        <v>0</v>
      </c>
      <c r="I102" s="370"/>
      <c r="J102" s="367"/>
      <c r="K102" s="369"/>
      <c r="L102" s="369">
        <f>COUNTIF(L8:L97,"a")</f>
        <v>0</v>
      </c>
      <c r="M102" s="370"/>
      <c r="N102" s="367"/>
      <c r="O102" s="369"/>
      <c r="P102" s="369">
        <f>COUNTIF(P8:P97,"a")</f>
        <v>0</v>
      </c>
      <c r="Q102" s="370"/>
      <c r="R102" s="367"/>
      <c r="S102" s="369"/>
      <c r="T102" s="369">
        <f>COUNTIF(T8:T97,"a")</f>
        <v>0</v>
      </c>
      <c r="U102" s="370"/>
      <c r="V102" s="367"/>
      <c r="W102" s="369"/>
      <c r="X102" s="369">
        <f>COUNTIF(X8:X84,"a")</f>
        <v>0</v>
      </c>
      <c r="Y102" s="370"/>
      <c r="Z102" s="367"/>
      <c r="AA102" s="369"/>
      <c r="AB102" s="369">
        <f>COUNTIF(AB8:AB84,"a")</f>
        <v>0</v>
      </c>
      <c r="AC102" s="370"/>
      <c r="AD102" s="367"/>
      <c r="AE102" s="369"/>
      <c r="AF102" s="369">
        <f>COUNTIF(AF8:AF84,"a")+1</f>
        <v>1</v>
      </c>
      <c r="AG102" s="370"/>
      <c r="AH102" s="269"/>
      <c r="AI102" s="2"/>
      <c r="AJ102" s="196"/>
      <c r="AK102" s="2"/>
      <c r="AL102" s="23"/>
      <c r="AM102" s="116"/>
      <c r="AN102" s="61"/>
      <c r="AO102" s="117"/>
      <c r="AQ102" s="47"/>
      <c r="AR102" s="47"/>
      <c r="AS102" s="20"/>
      <c r="AT102" s="20"/>
      <c r="AU102" s="20"/>
    </row>
    <row r="103" spans="34:47" ht="15.75">
      <c r="AH103" s="168"/>
      <c r="AI103" s="3"/>
      <c r="AJ103" s="168"/>
      <c r="AK103" s="3"/>
      <c r="AL103" s="23"/>
      <c r="AM103" s="116"/>
      <c r="AN103" s="61"/>
      <c r="AO103" s="117"/>
      <c r="AQ103" s="47"/>
      <c r="AR103" s="47"/>
      <c r="AS103" s="20"/>
      <c r="AT103" s="20"/>
      <c r="AU103" s="20"/>
    </row>
    <row r="104" spans="3:47" ht="22.5" customHeight="1">
      <c r="C104" s="371" t="s">
        <v>219</v>
      </c>
      <c r="D104" s="372" t="s">
        <v>220</v>
      </c>
      <c r="E104" s="373"/>
      <c r="F104" s="373"/>
      <c r="G104" s="373"/>
      <c r="H104" s="373"/>
      <c r="I104" s="374"/>
      <c r="J104" s="373"/>
      <c r="K104" s="373"/>
      <c r="L104" s="373"/>
      <c r="M104" s="373"/>
      <c r="N104" s="375"/>
      <c r="O104" s="375"/>
      <c r="P104" s="375"/>
      <c r="Q104" s="226"/>
      <c r="R104" s="226"/>
      <c r="AH104" s="168"/>
      <c r="AI104" s="3"/>
      <c r="AJ104" s="168"/>
      <c r="AK104" s="3"/>
      <c r="AL104" s="23"/>
      <c r="AM104" s="116"/>
      <c r="AN104" s="61"/>
      <c r="AO104" s="117"/>
      <c r="AQ104" s="47"/>
      <c r="AR104" s="47"/>
      <c r="AS104" s="20"/>
      <c r="AT104" s="20"/>
      <c r="AU104" s="20"/>
    </row>
    <row r="105" spans="3:47" ht="15.75">
      <c r="C105" s="371"/>
      <c r="D105" s="226" t="s">
        <v>221</v>
      </c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AH105" s="168"/>
      <c r="AI105" s="3"/>
      <c r="AJ105" s="168"/>
      <c r="AK105" s="3"/>
      <c r="AL105" s="23"/>
      <c r="AM105" s="116"/>
      <c r="AN105" s="61"/>
      <c r="AO105" s="117"/>
      <c r="AQ105" s="47"/>
      <c r="AR105" s="47"/>
      <c r="AS105" s="20"/>
      <c r="AT105" s="20"/>
      <c r="AU105" s="20"/>
    </row>
    <row r="106" spans="3:47" ht="15.75">
      <c r="C106" s="371"/>
      <c r="AH106" s="168"/>
      <c r="AI106" s="3"/>
      <c r="AJ106" s="168"/>
      <c r="AK106" s="3"/>
      <c r="AL106" s="20"/>
      <c r="AM106" s="120"/>
      <c r="AN106" s="61"/>
      <c r="AO106" s="117"/>
      <c r="AQ106" s="47"/>
      <c r="AR106" s="47"/>
      <c r="AS106" s="20"/>
      <c r="AT106" s="20"/>
      <c r="AU106" s="20"/>
    </row>
    <row r="107" spans="3:47" ht="15.75">
      <c r="C107" s="371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AH107" s="168"/>
      <c r="AI107" s="3"/>
      <c r="AJ107" s="168"/>
      <c r="AK107" s="3"/>
      <c r="AL107" s="20"/>
      <c r="AM107" s="116"/>
      <c r="AN107" s="61"/>
      <c r="AO107" s="117"/>
      <c r="AQ107" s="47"/>
      <c r="AR107" s="47"/>
      <c r="AS107" s="20"/>
      <c r="AT107" s="20"/>
      <c r="AU107" s="20"/>
    </row>
    <row r="108" spans="34:47" ht="16.5" thickBot="1">
      <c r="AH108" s="168"/>
      <c r="AI108" s="3"/>
      <c r="AJ108" s="168"/>
      <c r="AK108" s="3"/>
      <c r="AL108" s="20"/>
      <c r="AM108" s="116"/>
      <c r="AN108" s="61"/>
      <c r="AO108" s="117"/>
      <c r="AQ108" s="47"/>
      <c r="AR108" s="47"/>
      <c r="AS108" s="20"/>
      <c r="AT108" s="20"/>
      <c r="AU108" s="20"/>
    </row>
    <row r="109" spans="1:44" s="62" customFormat="1" ht="15.75">
      <c r="A109" s="376"/>
      <c r="B109" s="278" t="s">
        <v>21</v>
      </c>
      <c r="C109" s="280" t="s">
        <v>1</v>
      </c>
      <c r="D109" s="228" t="s">
        <v>150</v>
      </c>
      <c r="E109" s="377" t="s">
        <v>222</v>
      </c>
      <c r="F109" s="378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 t="s">
        <v>0</v>
      </c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229"/>
      <c r="AE109" s="229"/>
      <c r="AF109" s="230"/>
      <c r="AG109" s="231"/>
      <c r="AH109" s="22"/>
      <c r="AI109" s="2"/>
      <c r="AJ109" s="196"/>
      <c r="AK109" s="2"/>
      <c r="AL109" s="20"/>
      <c r="AM109" s="116"/>
      <c r="AN109" s="61"/>
      <c r="AO109" s="117"/>
      <c r="AP109" s="47"/>
      <c r="AQ109" s="47"/>
      <c r="AR109" s="47"/>
    </row>
    <row r="110" spans="1:44" s="62" customFormat="1" ht="16.5" thickBot="1">
      <c r="A110" s="380"/>
      <c r="B110" s="279"/>
      <c r="C110" s="281"/>
      <c r="D110" s="232" t="s">
        <v>2</v>
      </c>
      <c r="E110" s="232"/>
      <c r="F110" s="233"/>
      <c r="G110" s="234" t="s">
        <v>3</v>
      </c>
      <c r="H110" s="234"/>
      <c r="I110" s="381"/>
      <c r="J110" s="234"/>
      <c r="K110" s="234" t="s">
        <v>4</v>
      </c>
      <c r="L110" s="234"/>
      <c r="M110" s="381"/>
      <c r="N110" s="234"/>
      <c r="O110" s="235" t="s">
        <v>5</v>
      </c>
      <c r="P110" s="234"/>
      <c r="Q110" s="381"/>
      <c r="R110" s="234"/>
      <c r="S110" s="235" t="s">
        <v>6</v>
      </c>
      <c r="T110" s="234"/>
      <c r="U110" s="381"/>
      <c r="V110" s="234"/>
      <c r="W110" s="235" t="s">
        <v>7</v>
      </c>
      <c r="X110" s="234"/>
      <c r="Y110" s="381"/>
      <c r="Z110" s="233"/>
      <c r="AA110" s="234" t="s">
        <v>8</v>
      </c>
      <c r="AB110" s="234"/>
      <c r="AC110" s="382"/>
      <c r="AD110" s="233"/>
      <c r="AE110" s="234" t="s">
        <v>20</v>
      </c>
      <c r="AF110" s="234"/>
      <c r="AG110" s="381"/>
      <c r="AH110" s="168"/>
      <c r="AI110" s="2"/>
      <c r="AJ110" s="196"/>
      <c r="AK110" s="2"/>
      <c r="AL110" s="20"/>
      <c r="AM110" s="116"/>
      <c r="AN110" s="61"/>
      <c r="AO110" s="118"/>
      <c r="AP110" s="47"/>
      <c r="AQ110" s="47"/>
      <c r="AR110" s="47"/>
    </row>
    <row r="111" spans="1:44" s="62" customFormat="1" ht="16.5" thickBot="1">
      <c r="A111" s="383"/>
      <c r="B111" s="384"/>
      <c r="C111" s="385"/>
      <c r="D111" s="386"/>
      <c r="E111" s="387"/>
      <c r="F111" s="388" t="s">
        <v>9</v>
      </c>
      <c r="G111" s="389" t="s">
        <v>10</v>
      </c>
      <c r="H111" s="389" t="s">
        <v>12</v>
      </c>
      <c r="I111" s="390" t="s">
        <v>13</v>
      </c>
      <c r="J111" s="388" t="s">
        <v>9</v>
      </c>
      <c r="K111" s="389" t="s">
        <v>10</v>
      </c>
      <c r="L111" s="389" t="s">
        <v>12</v>
      </c>
      <c r="M111" s="390" t="s">
        <v>13</v>
      </c>
      <c r="N111" s="388" t="s">
        <v>9</v>
      </c>
      <c r="O111" s="389" t="s">
        <v>10</v>
      </c>
      <c r="P111" s="389" t="s">
        <v>12</v>
      </c>
      <c r="Q111" s="390" t="s">
        <v>13</v>
      </c>
      <c r="R111" s="388" t="s">
        <v>9</v>
      </c>
      <c r="S111" s="389" t="s">
        <v>10</v>
      </c>
      <c r="T111" s="389" t="s">
        <v>12</v>
      </c>
      <c r="U111" s="390" t="s">
        <v>13</v>
      </c>
      <c r="V111" s="388" t="s">
        <v>9</v>
      </c>
      <c r="W111" s="389" t="s">
        <v>10</v>
      </c>
      <c r="X111" s="389" t="s">
        <v>12</v>
      </c>
      <c r="Y111" s="390" t="s">
        <v>13</v>
      </c>
      <c r="Z111" s="388" t="s">
        <v>9</v>
      </c>
      <c r="AA111" s="389" t="s">
        <v>10</v>
      </c>
      <c r="AB111" s="389" t="s">
        <v>12</v>
      </c>
      <c r="AC111" s="390" t="s">
        <v>13</v>
      </c>
      <c r="AD111" s="388" t="s">
        <v>9</v>
      </c>
      <c r="AE111" s="389" t="s">
        <v>10</v>
      </c>
      <c r="AF111" s="389" t="s">
        <v>12</v>
      </c>
      <c r="AG111" s="390" t="s">
        <v>13</v>
      </c>
      <c r="AH111" s="269"/>
      <c r="AI111" s="391"/>
      <c r="AJ111" s="392"/>
      <c r="AK111" s="391"/>
      <c r="AL111" s="20"/>
      <c r="AM111" s="116"/>
      <c r="AN111" s="61"/>
      <c r="AO111" s="118"/>
      <c r="AP111" s="47"/>
      <c r="AQ111" s="47"/>
      <c r="AR111" s="47"/>
    </row>
    <row r="112" spans="1:47" ht="21.75" customHeight="1" thickBot="1">
      <c r="A112" s="393"/>
      <c r="B112" s="680" t="s">
        <v>146</v>
      </c>
      <c r="C112" s="681"/>
      <c r="D112" s="682"/>
      <c r="E112" s="682"/>
      <c r="F112" s="394"/>
      <c r="G112" s="394"/>
      <c r="H112" s="394"/>
      <c r="I112" s="395"/>
      <c r="J112" s="394"/>
      <c r="K112" s="394"/>
      <c r="L112" s="394"/>
      <c r="M112" s="395"/>
      <c r="N112" s="394"/>
      <c r="O112" s="394"/>
      <c r="P112" s="394"/>
      <c r="Q112" s="395"/>
      <c r="R112" s="394"/>
      <c r="S112" s="394"/>
      <c r="T112" s="394"/>
      <c r="U112" s="395"/>
      <c r="V112" s="394"/>
      <c r="W112" s="394"/>
      <c r="X112" s="394"/>
      <c r="Y112" s="395"/>
      <c r="Z112" s="394"/>
      <c r="AA112" s="394"/>
      <c r="AB112" s="394"/>
      <c r="AC112" s="395"/>
      <c r="AD112" s="394"/>
      <c r="AE112" s="394"/>
      <c r="AF112" s="394"/>
      <c r="AG112" s="396"/>
      <c r="AH112" s="196"/>
      <c r="AI112" s="3"/>
      <c r="AK112" s="3"/>
      <c r="AL112" s="20"/>
      <c r="AM112" s="116"/>
      <c r="AN112" s="61"/>
      <c r="AO112" s="117"/>
      <c r="AP112" s="20"/>
      <c r="AQ112" s="20"/>
      <c r="AR112" s="20"/>
      <c r="AS112" s="20"/>
      <c r="AT112" s="20"/>
      <c r="AU112" s="20"/>
    </row>
    <row r="113" spans="1:47" ht="21.75" customHeight="1">
      <c r="A113" s="198" t="s">
        <v>223</v>
      </c>
      <c r="B113" s="4" t="s">
        <v>310</v>
      </c>
      <c r="C113" s="227" t="s">
        <v>236</v>
      </c>
      <c r="D113" s="31">
        <f>SUM(F113,G113,J113,K113,N113,O113,R113,S113,V113,W113,Z113,AA113,AD113,AE113)</f>
        <v>12</v>
      </c>
      <c r="E113" s="32">
        <f>SUM(I113,M113,Q113,U113,Y113,AC113,)</f>
        <v>3</v>
      </c>
      <c r="F113" s="37"/>
      <c r="G113" s="42"/>
      <c r="H113" s="43"/>
      <c r="I113" s="44"/>
      <c r="J113" s="33"/>
      <c r="K113" s="42"/>
      <c r="L113" s="43"/>
      <c r="M113" s="44"/>
      <c r="N113" s="33"/>
      <c r="O113" s="42"/>
      <c r="P113" s="43"/>
      <c r="Q113" s="44"/>
      <c r="R113" s="48"/>
      <c r="S113" s="243"/>
      <c r="T113" s="50"/>
      <c r="U113" s="110"/>
      <c r="V113" s="48"/>
      <c r="W113" s="243"/>
      <c r="X113" s="50"/>
      <c r="Y113" s="110"/>
      <c r="Z113" s="33">
        <v>12</v>
      </c>
      <c r="AA113" s="42">
        <v>0</v>
      </c>
      <c r="AB113" s="43" t="s">
        <v>154</v>
      </c>
      <c r="AC113" s="44">
        <v>3</v>
      </c>
      <c r="AD113" s="33"/>
      <c r="AE113" s="42"/>
      <c r="AF113" s="43"/>
      <c r="AG113" s="44"/>
      <c r="AH113" s="22"/>
      <c r="AI113" s="2"/>
      <c r="AJ113" s="22"/>
      <c r="AK113" s="2"/>
      <c r="AL113" s="20"/>
      <c r="AM113" s="116"/>
      <c r="AN113" s="20"/>
      <c r="AO113" s="20"/>
      <c r="AP113" s="20"/>
      <c r="AQ113" s="20"/>
      <c r="AR113" s="20"/>
      <c r="AS113" s="20"/>
      <c r="AT113" s="20"/>
      <c r="AU113" s="20"/>
    </row>
    <row r="114" spans="1:47" ht="21.75" customHeight="1" thickBot="1">
      <c r="A114" s="198" t="s">
        <v>224</v>
      </c>
      <c r="B114" s="4" t="s">
        <v>309</v>
      </c>
      <c r="C114" s="227" t="s">
        <v>147</v>
      </c>
      <c r="D114" s="31">
        <f>SUM(F114,G114,J114,K114,N114,O114,R114,S114,V114,W114,Z114,AA114,AD114,AE114)</f>
        <v>12</v>
      </c>
      <c r="E114" s="32">
        <f>SUM(I114,M114,Q114,U114,Y114,AC114,)</f>
        <v>3</v>
      </c>
      <c r="F114" s="37"/>
      <c r="G114" s="42"/>
      <c r="H114" s="43"/>
      <c r="I114" s="44"/>
      <c r="J114" s="33"/>
      <c r="K114" s="42"/>
      <c r="L114" s="43"/>
      <c r="M114" s="44"/>
      <c r="N114" s="33"/>
      <c r="O114" s="42"/>
      <c r="P114" s="43"/>
      <c r="Q114" s="44"/>
      <c r="R114" s="48"/>
      <c r="S114" s="243"/>
      <c r="T114" s="50"/>
      <c r="U114" s="110"/>
      <c r="V114" s="48"/>
      <c r="W114" s="243"/>
      <c r="X114" s="50"/>
      <c r="Y114" s="110"/>
      <c r="Z114" s="33">
        <v>12</v>
      </c>
      <c r="AA114" s="42">
        <v>0</v>
      </c>
      <c r="AB114" s="43" t="s">
        <v>154</v>
      </c>
      <c r="AC114" s="44">
        <v>3</v>
      </c>
      <c r="AD114" s="33"/>
      <c r="AE114" s="42"/>
      <c r="AF114" s="43"/>
      <c r="AG114" s="44"/>
      <c r="AH114" s="22"/>
      <c r="AI114" s="2"/>
      <c r="AJ114" s="22"/>
      <c r="AK114" s="2"/>
      <c r="AL114" s="20"/>
      <c r="AM114" s="116"/>
      <c r="AN114" s="20"/>
      <c r="AO114" s="20"/>
      <c r="AP114" s="20"/>
      <c r="AQ114" s="20"/>
      <c r="AR114" s="20"/>
      <c r="AS114" s="20"/>
      <c r="AT114" s="20"/>
      <c r="AU114" s="20"/>
    </row>
    <row r="115" spans="1:42" s="405" customFormat="1" ht="21.75" customHeight="1" thickBot="1">
      <c r="A115" s="398"/>
      <c r="B115" s="683" t="s">
        <v>148</v>
      </c>
      <c r="C115" s="684"/>
      <c r="D115" s="684"/>
      <c r="E115" s="684"/>
      <c r="F115" s="399"/>
      <c r="G115" s="399"/>
      <c r="H115" s="399"/>
      <c r="I115" s="400"/>
      <c r="J115" s="399"/>
      <c r="K115" s="399"/>
      <c r="L115" s="399"/>
      <c r="M115" s="400"/>
      <c r="N115" s="399"/>
      <c r="O115" s="401"/>
      <c r="P115" s="399"/>
      <c r="Q115" s="400"/>
      <c r="R115" s="399"/>
      <c r="S115" s="401"/>
      <c r="T115" s="399"/>
      <c r="U115" s="400"/>
      <c r="V115" s="399"/>
      <c r="W115" s="401"/>
      <c r="X115" s="399"/>
      <c r="Y115" s="400"/>
      <c r="Z115" s="399"/>
      <c r="AA115" s="399"/>
      <c r="AB115" s="399"/>
      <c r="AC115" s="400"/>
      <c r="AD115" s="399"/>
      <c r="AE115" s="399"/>
      <c r="AF115" s="399"/>
      <c r="AG115" s="402"/>
      <c r="AH115" s="269"/>
      <c r="AI115" s="403"/>
      <c r="AJ115" s="404"/>
      <c r="AK115" s="403"/>
      <c r="AL115" s="20"/>
      <c r="AM115" s="116"/>
      <c r="AN115" s="407"/>
      <c r="AO115" s="408"/>
      <c r="AP115" s="407"/>
    </row>
    <row r="116" spans="1:42" s="405" customFormat="1" ht="21.75" customHeight="1">
      <c r="A116" s="198" t="s">
        <v>225</v>
      </c>
      <c r="B116" s="4" t="s">
        <v>311</v>
      </c>
      <c r="C116" s="227" t="s">
        <v>228</v>
      </c>
      <c r="D116" s="31">
        <f>SUM(F116,G116,J116,K116,N116,O116,R116,S116,V116,W116,Z116,AA116,AD116,AE116)</f>
        <v>12</v>
      </c>
      <c r="E116" s="32">
        <f>SUM(I116,M116,Q116,U116,Y116,AC116,AG116)</f>
        <v>3</v>
      </c>
      <c r="F116" s="37">
        <v>12</v>
      </c>
      <c r="G116" s="42">
        <v>0</v>
      </c>
      <c r="H116" s="43" t="s">
        <v>154</v>
      </c>
      <c r="I116" s="44">
        <v>3</v>
      </c>
      <c r="J116" s="33"/>
      <c r="K116" s="42"/>
      <c r="L116" s="43"/>
      <c r="M116" s="44"/>
      <c r="N116" s="33"/>
      <c r="O116" s="42"/>
      <c r="P116" s="43"/>
      <c r="Q116" s="44"/>
      <c r="R116" s="48"/>
      <c r="S116" s="243"/>
      <c r="T116" s="50"/>
      <c r="U116" s="110"/>
      <c r="V116" s="48"/>
      <c r="W116" s="243"/>
      <c r="X116" s="50"/>
      <c r="Y116" s="110" t="s">
        <v>108</v>
      </c>
      <c r="Z116" s="33"/>
      <c r="AA116" s="42"/>
      <c r="AB116" s="43"/>
      <c r="AC116" s="44"/>
      <c r="AD116" s="33"/>
      <c r="AE116" s="42"/>
      <c r="AF116" s="43"/>
      <c r="AG116" s="44"/>
      <c r="AH116" s="269"/>
      <c r="AI116" s="270"/>
      <c r="AJ116" s="409"/>
      <c r="AK116" s="270"/>
      <c r="AL116" s="20"/>
      <c r="AM116" s="116"/>
      <c r="AN116" s="407"/>
      <c r="AO116" s="408"/>
      <c r="AP116" s="407"/>
    </row>
    <row r="117" spans="1:42" s="405" customFormat="1" ht="15.75">
      <c r="A117" s="198" t="s">
        <v>226</v>
      </c>
      <c r="B117" s="4" t="s">
        <v>312</v>
      </c>
      <c r="C117" s="227" t="s">
        <v>229</v>
      </c>
      <c r="D117" s="31">
        <f>SUM(F117,G117,J117,K117,N117,O117,R117,S117,V117,W117,Z117,AA117,AD117,AE117)</f>
        <v>12</v>
      </c>
      <c r="E117" s="32">
        <f>SUM(I117,M117,Q117,U117,Y117,AC117,AG117)</f>
        <v>3</v>
      </c>
      <c r="F117" s="37"/>
      <c r="G117" s="42"/>
      <c r="H117" s="43"/>
      <c r="I117" s="44"/>
      <c r="J117" s="33"/>
      <c r="K117" s="42"/>
      <c r="L117" s="43"/>
      <c r="M117" s="44"/>
      <c r="N117" s="33"/>
      <c r="O117" s="42"/>
      <c r="P117" s="43"/>
      <c r="Q117" s="44"/>
      <c r="R117" s="48"/>
      <c r="S117" s="243"/>
      <c r="T117" s="50"/>
      <c r="U117" s="110"/>
      <c r="V117" s="48"/>
      <c r="W117" s="243"/>
      <c r="X117" s="50"/>
      <c r="Y117" s="110"/>
      <c r="Z117" s="33"/>
      <c r="AA117" s="42"/>
      <c r="AB117" s="43"/>
      <c r="AC117" s="44"/>
      <c r="AD117" s="33">
        <v>12</v>
      </c>
      <c r="AE117" s="42">
        <v>0</v>
      </c>
      <c r="AF117" s="43" t="s">
        <v>154</v>
      </c>
      <c r="AG117" s="44">
        <v>3</v>
      </c>
      <c r="AH117" s="269"/>
      <c r="AI117" s="270"/>
      <c r="AJ117" s="409"/>
      <c r="AK117" s="270"/>
      <c r="AL117" s="47"/>
      <c r="AM117" s="116"/>
      <c r="AN117" s="407"/>
      <c r="AO117" s="408"/>
      <c r="AP117" s="407"/>
    </row>
    <row r="118" spans="1:42" s="405" customFormat="1" ht="16.5" thickBot="1">
      <c r="A118" s="425" t="s">
        <v>227</v>
      </c>
      <c r="B118" s="426" t="s">
        <v>313</v>
      </c>
      <c r="C118" s="427" t="s">
        <v>237</v>
      </c>
      <c r="D118" s="428">
        <f>SUM(F118,G118,J118,K118,N118,O118,R118,S118,V118,W118,Z118,AA118,AD118,AE118)</f>
        <v>12</v>
      </c>
      <c r="E118" s="429">
        <f>SUM(I118,M118,Q118,U118,Y118,AC118,AG118)</f>
        <v>4</v>
      </c>
      <c r="F118" s="239"/>
      <c r="G118" s="240"/>
      <c r="H118" s="54"/>
      <c r="I118" s="55"/>
      <c r="J118" s="239"/>
      <c r="K118" s="240"/>
      <c r="L118" s="54"/>
      <c r="M118" s="55"/>
      <c r="N118" s="239"/>
      <c r="O118" s="240"/>
      <c r="P118" s="54"/>
      <c r="Q118" s="55"/>
      <c r="R118" s="430"/>
      <c r="S118" s="431"/>
      <c r="T118" s="432"/>
      <c r="U118" s="433"/>
      <c r="V118" s="430">
        <v>12</v>
      </c>
      <c r="W118" s="431">
        <v>0</v>
      </c>
      <c r="X118" s="432" t="s">
        <v>154</v>
      </c>
      <c r="Y118" s="433">
        <v>4</v>
      </c>
      <c r="Z118" s="239"/>
      <c r="AA118" s="240"/>
      <c r="AB118" s="54"/>
      <c r="AC118" s="55"/>
      <c r="AD118" s="239"/>
      <c r="AE118" s="240"/>
      <c r="AF118" s="54"/>
      <c r="AG118" s="55"/>
      <c r="AH118" s="269"/>
      <c r="AI118" s="270"/>
      <c r="AJ118" s="409"/>
      <c r="AK118" s="270"/>
      <c r="AL118" s="47"/>
      <c r="AM118" s="116"/>
      <c r="AN118" s="407"/>
      <c r="AO118" s="408"/>
      <c r="AP118" s="407"/>
    </row>
    <row r="119" spans="3:48" ht="18" customHeight="1">
      <c r="C119" s="411"/>
      <c r="D119" s="412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4"/>
      <c r="AG119" s="414"/>
      <c r="AH119" s="23"/>
      <c r="AI119" s="23"/>
      <c r="AJ119" s="269"/>
      <c r="AK119" s="23"/>
      <c r="AL119" s="47"/>
      <c r="AM119" s="116"/>
      <c r="AN119" s="404"/>
      <c r="AO119" s="403"/>
      <c r="AP119" s="20"/>
      <c r="AQ119" s="397"/>
      <c r="AR119" s="47"/>
      <c r="AU119" s="61"/>
      <c r="AV119" s="117"/>
    </row>
    <row r="120" spans="34:51" ht="15.75">
      <c r="AH120" s="20"/>
      <c r="AJ120" s="20"/>
      <c r="AK120" s="20"/>
      <c r="AL120" s="20"/>
      <c r="AM120" s="397"/>
      <c r="AN120" s="168"/>
      <c r="AO120" s="3"/>
      <c r="AP120" s="20"/>
      <c r="AQ120" s="116"/>
      <c r="AR120" s="47"/>
      <c r="AU120" s="61"/>
      <c r="AV120" s="117"/>
      <c r="AW120" s="47"/>
      <c r="AX120" s="47"/>
      <c r="AY120" s="47"/>
    </row>
    <row r="121" spans="2:51" ht="15.75">
      <c r="B121" s="277" t="s">
        <v>149</v>
      </c>
      <c r="AH121" s="20"/>
      <c r="AJ121" s="20"/>
      <c r="AK121" s="20"/>
      <c r="AL121" s="23"/>
      <c r="AM121" s="20"/>
      <c r="AN121" s="168"/>
      <c r="AO121" s="3"/>
      <c r="AP121" s="20"/>
      <c r="AQ121" s="116"/>
      <c r="AR121" s="47"/>
      <c r="AU121" s="61"/>
      <c r="AV121" s="117"/>
      <c r="AW121" s="47"/>
      <c r="AX121" s="47"/>
      <c r="AY121" s="47"/>
    </row>
    <row r="122" spans="2:51" ht="15.75">
      <c r="B122" s="416" t="s">
        <v>230</v>
      </c>
      <c r="C122" s="416"/>
      <c r="D122" s="417"/>
      <c r="E122" s="416" t="s">
        <v>231</v>
      </c>
      <c r="F122" s="416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9"/>
      <c r="S122" s="418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5"/>
      <c r="AL122" s="23"/>
      <c r="AM122" s="20"/>
      <c r="AN122" s="168"/>
      <c r="AO122" s="3"/>
      <c r="AP122" s="20"/>
      <c r="AQ122" s="116"/>
      <c r="AR122" s="47"/>
      <c r="AU122" s="61"/>
      <c r="AV122" s="117"/>
      <c r="AW122" s="47"/>
      <c r="AX122" s="47"/>
      <c r="AY122" s="47"/>
    </row>
    <row r="123" spans="2:51" ht="15.75">
      <c r="B123" s="417" t="s">
        <v>232</v>
      </c>
      <c r="C123" s="417"/>
      <c r="D123" s="417"/>
      <c r="E123" s="417" t="s">
        <v>232</v>
      </c>
      <c r="G123" s="415"/>
      <c r="I123" s="417"/>
      <c r="J123" s="415"/>
      <c r="K123" s="415"/>
      <c r="L123" s="415"/>
      <c r="M123" s="415"/>
      <c r="N123" s="415"/>
      <c r="O123" s="415"/>
      <c r="P123" s="415"/>
      <c r="Q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5"/>
      <c r="AC123" s="415"/>
      <c r="AD123" s="415"/>
      <c r="AE123" s="415"/>
      <c r="AF123" s="415"/>
      <c r="AG123" s="415"/>
      <c r="AH123" s="415"/>
      <c r="AI123" s="415"/>
      <c r="AJ123" s="415"/>
      <c r="AK123" s="415"/>
      <c r="AL123" s="405"/>
      <c r="AM123" s="406"/>
      <c r="AN123" s="168"/>
      <c r="AO123" s="3"/>
      <c r="AP123" s="20"/>
      <c r="AQ123" s="116"/>
      <c r="AR123" s="47"/>
      <c r="AU123" s="61"/>
      <c r="AV123" s="117"/>
      <c r="AW123" s="47"/>
      <c r="AX123" s="47"/>
      <c r="AY123" s="47"/>
    </row>
    <row r="124" spans="2:51" ht="15.75">
      <c r="B124" s="417" t="s">
        <v>233</v>
      </c>
      <c r="C124" s="417"/>
      <c r="D124" s="417"/>
      <c r="E124" s="417" t="s">
        <v>234</v>
      </c>
      <c r="F124" s="417"/>
      <c r="G124" s="420"/>
      <c r="H124" s="420"/>
      <c r="I124" s="417"/>
      <c r="J124" s="415"/>
      <c r="K124" s="415"/>
      <c r="M124" s="415"/>
      <c r="N124" s="415"/>
      <c r="O124" s="415"/>
      <c r="P124" s="415"/>
      <c r="Q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5"/>
      <c r="AC124" s="415"/>
      <c r="AD124" s="415"/>
      <c r="AE124" s="415"/>
      <c r="AF124" s="415"/>
      <c r="AG124" s="415"/>
      <c r="AH124" s="415"/>
      <c r="AI124" s="415"/>
      <c r="AJ124" s="415"/>
      <c r="AK124" s="415"/>
      <c r="AL124" s="410"/>
      <c r="AM124" s="406"/>
      <c r="AN124" s="168"/>
      <c r="AO124" s="3"/>
      <c r="AP124" s="20"/>
      <c r="AQ124" s="116"/>
      <c r="AR124" s="47"/>
      <c r="AU124" s="61"/>
      <c r="AV124" s="117"/>
      <c r="AW124" s="47"/>
      <c r="AX124" s="47"/>
      <c r="AY124" s="47"/>
    </row>
    <row r="125" spans="38:39" ht="15.75">
      <c r="AL125" s="410"/>
      <c r="AM125" s="406"/>
    </row>
    <row r="126" spans="38:39" ht="15.75">
      <c r="AL126" s="410"/>
      <c r="AM126" s="406"/>
    </row>
    <row r="127" spans="38:39" ht="15.75">
      <c r="AL127" s="23"/>
      <c r="AM127" s="23"/>
    </row>
    <row r="128" spans="38:39" ht="15.75">
      <c r="AL128" s="20"/>
      <c r="AM128" s="20"/>
    </row>
    <row r="129" spans="38:39" ht="15.75">
      <c r="AL129" s="20"/>
      <c r="AM129" s="20"/>
    </row>
    <row r="130" spans="38:39" ht="15.75">
      <c r="AL130" s="415"/>
      <c r="AM130" s="20"/>
    </row>
    <row r="131" spans="38:39" ht="15.75">
      <c r="AL131" s="415"/>
      <c r="AM131" s="20"/>
    </row>
    <row r="132" spans="38:39" ht="15.75">
      <c r="AL132" s="415"/>
      <c r="AM132" s="20"/>
    </row>
  </sheetData>
  <sheetProtection/>
  <mergeCells count="45">
    <mergeCell ref="B69:C69"/>
    <mergeCell ref="C59:Z59"/>
    <mergeCell ref="B77:C77"/>
    <mergeCell ref="B66:B67"/>
    <mergeCell ref="F5:AG5"/>
    <mergeCell ref="B20:C20"/>
    <mergeCell ref="B8:C8"/>
    <mergeCell ref="B5:B6"/>
    <mergeCell ref="B28:C28"/>
    <mergeCell ref="AJ3:AK3"/>
    <mergeCell ref="F66:AG66"/>
    <mergeCell ref="AH66:AK67"/>
    <mergeCell ref="C58:L58"/>
    <mergeCell ref="F64:G64"/>
    <mergeCell ref="A4:AJ4"/>
    <mergeCell ref="AH5:AK6"/>
    <mergeCell ref="B78:C78"/>
    <mergeCell ref="B85:C85"/>
    <mergeCell ref="B92:C92"/>
    <mergeCell ref="AH92:AK92"/>
    <mergeCell ref="B112:E112"/>
    <mergeCell ref="B115:E115"/>
    <mergeCell ref="AL8:AM8"/>
    <mergeCell ref="AL20:AM20"/>
    <mergeCell ref="AL28:AM28"/>
    <mergeCell ref="AL21:AL22"/>
    <mergeCell ref="AM21:AM22"/>
    <mergeCell ref="AL23:AL24"/>
    <mergeCell ref="AM23:AM24"/>
    <mergeCell ref="AL33:AL34"/>
    <mergeCell ref="AM33:AM34"/>
    <mergeCell ref="AL41:AL42"/>
    <mergeCell ref="AM41:AM42"/>
    <mergeCell ref="AL44:AL46"/>
    <mergeCell ref="AM44:AM46"/>
    <mergeCell ref="AL69:AM69"/>
    <mergeCell ref="AL77:AM77"/>
    <mergeCell ref="AL78:AM78"/>
    <mergeCell ref="AL85:AM85"/>
    <mergeCell ref="AL70:AL71"/>
    <mergeCell ref="AL72:AL73"/>
    <mergeCell ref="AL74:AL75"/>
    <mergeCell ref="AM70:AM71"/>
    <mergeCell ref="AM72:AM73"/>
    <mergeCell ref="AM74:AM75"/>
  </mergeCells>
  <printOptions horizontalCentered="1"/>
  <pageMargins left="0.15748031496062992" right="0.15748031496062992" top="1.1811023622047245" bottom="0.3937007874015748" header="0.7874015748031497" footer="0.31496062992125984"/>
  <pageSetup firstPageNumber="1" useFirstPageNumber="1" horizontalDpi="300" verticalDpi="300" orientation="landscape" paperSize="9" scale="42" r:id="rId1"/>
  <headerFooter alignWithMargins="0">
    <oddHeader>&amp;L&amp;"Arial,Félkövér"&amp;12Óbudai Egyetem
Alba Regia Műszaki kar&amp;C&amp;"Arial CE,Félkövér"&amp;12Villamosmérnöki szak
BSc
D tanterv
&amp;R&amp;"Arial CE,Félkövér"&amp;12Érvényes: 2014/2015 tanévtől
LEVELEZŐ tagozat
</oddHeader>
    <oddFooter>&amp;L&amp;"Arial CE,Félkövér"&amp;12&amp;D&amp;C&amp;"Arial CE,Félkövér"&amp;12
 &amp;F
&amp;R&amp;"Arial CE,Félkövér"&amp;12&amp;P / &amp;N</oddFooter>
  </headerFooter>
  <rowBreaks count="1" manualBreakCount="1">
    <brk id="61" max="39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Pogatsnik Monika</cp:lastModifiedBy>
  <cp:lastPrinted>2014-08-24T14:30:03Z</cp:lastPrinted>
  <dcterms:created xsi:type="dcterms:W3CDTF">2001-09-27T10:36:13Z</dcterms:created>
  <dcterms:modified xsi:type="dcterms:W3CDTF">2017-07-07T07:15:51Z</dcterms:modified>
  <cp:category/>
  <cp:version/>
  <cp:contentType/>
  <cp:contentStatus/>
</cp:coreProperties>
</file>