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tabRatio="336" activeTab="0"/>
  </bookViews>
  <sheets>
    <sheet name="Nappali BSc tanterv " sheetId="1" r:id="rId1"/>
    <sheet name="Kritérium és szab. vál. tárgy " sheetId="2" r:id="rId2"/>
  </sheets>
  <definedNames>
    <definedName name="_xlnm.Print_Area" localSheetId="1">'Kritérium és szab. vál. tárgy '!$A$1:$J$41</definedName>
    <definedName name="_xlnm.Print_Area" localSheetId="0">'Nappali BSc tanterv '!$A$1:$AT$142</definedName>
    <definedName name="Z_1A778389_3C8D_477A_A1AF_EB6421179194_.wvu.FilterData" localSheetId="1" hidden="1">'Kritérium és szab. vál. tárgy '!$B$5:$H$5</definedName>
    <definedName name="Z_1A778389_3C8D_477A_A1AF_EB6421179194_.wvu.FilterData" localSheetId="0" hidden="1">'Nappali BSc tanterv '!$B$5:$AT$5</definedName>
    <definedName name="Z_1A778389_3C8D_477A_A1AF_EB6421179194_.wvu.PrintArea" localSheetId="1" hidden="1">'Kritérium és szab. vál. tárgy '!$A$1:$AS$41</definedName>
    <definedName name="Z_1A778389_3C8D_477A_A1AF_EB6421179194_.wvu.PrintArea" localSheetId="0" hidden="1">'Nappali BSc tanterv '!$A$1:$AT$143</definedName>
    <definedName name="Z_1A778389_3C8D_477A_A1AF_EB6421179194_.wvu.Rows" localSheetId="1" hidden="1">'Kritérium és szab. vál. tárgy '!#REF!,'Kritérium és szab. vál. tárgy '!$4:$4</definedName>
    <definedName name="Z_1A778389_3C8D_477A_A1AF_EB6421179194_.wvu.Rows" localSheetId="0" hidden="1">'Nappali BSc tanterv '!#REF!,'Nappali BSc tanterv '!$4:$4</definedName>
    <definedName name="Z_22504D0A_A8C7_4755_8252_1C4B7D4D3371_.wvu.FilterData" localSheetId="1" hidden="1">'Kritérium és szab. vál. tárgy '!$B$5:$H$5</definedName>
    <definedName name="Z_22504D0A_A8C7_4755_8252_1C4B7D4D3371_.wvu.FilterData" localSheetId="0" hidden="1">'Nappali BSc tanterv '!$B$5:$AT$5</definedName>
    <definedName name="Z_22504D0A_A8C7_4755_8252_1C4B7D4D3371_.wvu.PrintArea" localSheetId="1" hidden="1">'Kritérium és szab. vál. tárgy '!$A$1:$AS$41</definedName>
    <definedName name="Z_22504D0A_A8C7_4755_8252_1C4B7D4D3371_.wvu.PrintArea" localSheetId="0" hidden="1">'Nappali BSc tanterv '!$A$1:$AT$143</definedName>
    <definedName name="Z_22504D0A_A8C7_4755_8252_1C4B7D4D3371_.wvu.Rows" localSheetId="1" hidden="1">'Kritérium és szab. vál. tárgy '!#REF!,'Kritérium és szab. vál. tárgy '!$4:$4</definedName>
    <definedName name="Z_22504D0A_A8C7_4755_8252_1C4B7D4D3371_.wvu.Rows" localSheetId="0" hidden="1">'Nappali BSc tanterv '!#REF!,'Nappali BSc tanterv '!$4:$4</definedName>
    <definedName name="Z_B4D6F00B_AEDA_4868_AFED_D7554E8728DA_.wvu.FilterData" localSheetId="1" hidden="1">'Kritérium és szab. vál. tárgy '!$B$5:$H$5</definedName>
    <definedName name="Z_B4D6F00B_AEDA_4868_AFED_D7554E8728DA_.wvu.FilterData" localSheetId="0" hidden="1">'Nappali BSc tanterv '!$B$5:$AT$5</definedName>
    <definedName name="Z_B4D6F00B_AEDA_4868_AFED_D7554E8728DA_.wvu.PrintArea" localSheetId="1" hidden="1">'Kritérium és szab. vál. tárgy '!$A$1:$AS$41</definedName>
    <definedName name="Z_B4D6F00B_AEDA_4868_AFED_D7554E8728DA_.wvu.PrintArea" localSheetId="0" hidden="1">'Nappali BSc tanterv '!$A$1:$AT$143</definedName>
    <definedName name="Z_B4D6F00B_AEDA_4868_AFED_D7554E8728DA_.wvu.Rows" localSheetId="1" hidden="1">'Kritérium és szab. vál. tárgy '!#REF!,'Kritérium és szab. vál. tárgy '!$4:$4</definedName>
    <definedName name="Z_B4D6F00B_AEDA_4868_AFED_D7554E8728DA_.wvu.Rows" localSheetId="0" hidden="1">'Nappali BSc tanterv '!#REF!,'Nappali BSc tanterv '!$4:$4</definedName>
    <definedName name="Z_F4EC6C0B_6995_41FF_8E64_408128C49E1D_.wvu.FilterData" localSheetId="1" hidden="1">'Kritérium és szab. vál. tárgy '!$B$5:$H$5</definedName>
    <definedName name="Z_F4EC6C0B_6995_41FF_8E64_408128C49E1D_.wvu.FilterData" localSheetId="0" hidden="1">'Nappali BSc tanterv '!$B$5:$AT$5</definedName>
    <definedName name="Z_F4EC6C0B_6995_41FF_8E64_408128C49E1D_.wvu.PrintArea" localSheetId="1" hidden="1">'Kritérium és szab. vál. tárgy '!$A$1:$AS$41</definedName>
    <definedName name="Z_F4EC6C0B_6995_41FF_8E64_408128C49E1D_.wvu.PrintArea" localSheetId="0" hidden="1">'Nappali BSc tanterv '!$A$1:$AT$143</definedName>
    <definedName name="Z_F4EC6C0B_6995_41FF_8E64_408128C49E1D_.wvu.Rows" localSheetId="1" hidden="1">'Kritérium és szab. vál. tárgy '!#REF!,'Kritérium és szab. vál. tárgy '!$4:$4</definedName>
    <definedName name="Z_F4EC6C0B_6995_41FF_8E64_408128C49E1D_.wvu.Rows" localSheetId="0" hidden="1">'Nappali BSc tanterv '!#REF!,'Nappali BSc tanterv '!$4:$4</definedName>
  </definedNames>
  <calcPr fullCalcOnLoad="1"/>
</workbook>
</file>

<file path=xl/sharedStrings.xml><?xml version="1.0" encoding="utf-8"?>
<sst xmlns="http://schemas.openxmlformats.org/spreadsheetml/2006/main" count="812" uniqueCount="333">
  <si>
    <t>heti</t>
  </si>
  <si>
    <t>Félévek</t>
  </si>
  <si>
    <t>Tantárgyak</t>
  </si>
  <si>
    <t>óra</t>
  </si>
  <si>
    <t>1.</t>
  </si>
  <si>
    <t>2.</t>
  </si>
  <si>
    <t>3.</t>
  </si>
  <si>
    <t>4.</t>
  </si>
  <si>
    <t>5.</t>
  </si>
  <si>
    <t>6.</t>
  </si>
  <si>
    <t>ea</t>
  </si>
  <si>
    <t>l</t>
  </si>
  <si>
    <t>tgy</t>
  </si>
  <si>
    <t>k</t>
  </si>
  <si>
    <t>kr</t>
  </si>
  <si>
    <t>v</t>
  </si>
  <si>
    <t>Vizsga (v)</t>
  </si>
  <si>
    <t>Mindösszesen:</t>
  </si>
  <si>
    <t>7.</t>
  </si>
  <si>
    <t>Kód</t>
  </si>
  <si>
    <t xml:space="preserve">Összes heti óra </t>
  </si>
  <si>
    <t xml:space="preserve">      heti óraszámokkal (ea. tgy. l). ; követelményekkel (k.); kreditekkel (kr.)</t>
  </si>
  <si>
    <t>Előtanulmány</t>
  </si>
  <si>
    <r>
      <t>kredi</t>
    </r>
    <r>
      <rPr>
        <b/>
        <sz val="12"/>
        <rFont val="Arial CE"/>
        <family val="0"/>
      </rPr>
      <t>t</t>
    </r>
  </si>
  <si>
    <t>Összesen:</t>
  </si>
  <si>
    <t>Testnevelés I.</t>
  </si>
  <si>
    <t>Testnevelés II.</t>
  </si>
  <si>
    <t>é</t>
  </si>
  <si>
    <t>Évközi jegy (é)</t>
  </si>
  <si>
    <t>a</t>
  </si>
  <si>
    <t>Aláírás (a)</t>
  </si>
  <si>
    <t>Fizika</t>
  </si>
  <si>
    <t>Kommunikáció</t>
  </si>
  <si>
    <t>EU agrárpolitika</t>
  </si>
  <si>
    <t>Térképtan</t>
  </si>
  <si>
    <t>Vetülettan</t>
  </si>
  <si>
    <t>Kiegyenlítő számítás</t>
  </si>
  <si>
    <t>Topográfia</t>
  </si>
  <si>
    <t>Geodéziai hálózatok</t>
  </si>
  <si>
    <t>Távérzékelés</t>
  </si>
  <si>
    <t>Műholdas helymeghatározás</t>
  </si>
  <si>
    <t>Általános természeti földrajz</t>
  </si>
  <si>
    <t>Digitális fotogrammetria</t>
  </si>
  <si>
    <t>Európa földrajza</t>
  </si>
  <si>
    <t>Meteorológia ismeretek</t>
  </si>
  <si>
    <t>Rendszerszervezés</t>
  </si>
  <si>
    <t>Building Geodatabase</t>
  </si>
  <si>
    <t>GIS I.</t>
  </si>
  <si>
    <t>Surveying</t>
  </si>
  <si>
    <t>Szakmai gyakorlatok</t>
  </si>
  <si>
    <t>Komplex terepgyakorlat</t>
  </si>
  <si>
    <t>Geodézia terepgyakorlat</t>
  </si>
  <si>
    <t>Felmérés terepgyakorlat</t>
  </si>
  <si>
    <t>CAD rendszerek</t>
  </si>
  <si>
    <t>Lézerszkenneres technológiák</t>
  </si>
  <si>
    <t>Szakmai gyakorlat I.</t>
  </si>
  <si>
    <t>Szakmai gyakorlat II.</t>
  </si>
  <si>
    <t>Környezettan (E learning)</t>
  </si>
  <si>
    <t>CAD alkalmazások (E learning)</t>
  </si>
  <si>
    <t>Makroökonómia</t>
  </si>
  <si>
    <t>Mikroökönómia</t>
  </si>
  <si>
    <t>Földhasználat és földminősítés (E learning)</t>
  </si>
  <si>
    <t>Ingatlan értékbecslés (E learning)</t>
  </si>
  <si>
    <t>Projekt munka</t>
  </si>
  <si>
    <t>Vidék- és területfejlesztés</t>
  </si>
  <si>
    <t>Vízrendezés és melioráció</t>
  </si>
  <si>
    <t>Távérzékelési alkalmazások</t>
  </si>
  <si>
    <t>Földrendező specializáció</t>
  </si>
  <si>
    <t>Agrárgazdálkodási ismeretek</t>
  </si>
  <si>
    <t>Természet- és környezetvédelem</t>
  </si>
  <si>
    <t>Településtan</t>
  </si>
  <si>
    <t>Állam- és jogtudományi ismeretek</t>
  </si>
  <si>
    <t>Angol szaknyelv</t>
  </si>
  <si>
    <t>Digitális kartográfia</t>
  </si>
  <si>
    <t>Térinformatikai menedzsment</t>
  </si>
  <si>
    <t>Felsőgeodézia</t>
  </si>
  <si>
    <t>Webes alkalmazások fejlesztése</t>
  </si>
  <si>
    <t>Ipari mérőrendszerek</t>
  </si>
  <si>
    <t>Geoinformatika specializáció</t>
  </si>
  <si>
    <t>kredit</t>
  </si>
  <si>
    <t>Föld- és területrendezés II.</t>
  </si>
  <si>
    <t>* A szabadon választható tárgyak minden félévben kari döntés szerint kerülnek meghirdetésre.</t>
  </si>
  <si>
    <t>hetek</t>
  </si>
  <si>
    <t>száma</t>
  </si>
  <si>
    <t>Data Acquisition and Integration</t>
  </si>
  <si>
    <t>Digital Cartography</t>
  </si>
  <si>
    <t>Digital Photogrammetry</t>
  </si>
  <si>
    <t>Environmetal Studies</t>
  </si>
  <si>
    <t>Remote Sensing</t>
  </si>
  <si>
    <t>Projekt munka **</t>
  </si>
  <si>
    <t>** A Projektmunka óra és kreditszáma beszámít a szakmai gyakorlatok összesített óra és kreditszámába</t>
  </si>
  <si>
    <t>Image Analysis</t>
  </si>
  <si>
    <t xml:space="preserve"> Földmérő és földrendező mérnöki alapképzési szak tanterve</t>
  </si>
  <si>
    <t>Nappali munkarend</t>
  </si>
  <si>
    <t>Matematika I.</t>
  </si>
  <si>
    <t>Kritérium követelmények**</t>
  </si>
  <si>
    <t>Ajánlott kritérium tárgyak **</t>
  </si>
  <si>
    <t>Ajánlott szabadon választható tantárgyak*</t>
  </si>
  <si>
    <t xml:space="preserve">Természettudományos ismeretek </t>
  </si>
  <si>
    <t>Matematika II.</t>
  </si>
  <si>
    <t>Geometria I.</t>
  </si>
  <si>
    <t>Geometria II.</t>
  </si>
  <si>
    <t>Informatika I.</t>
  </si>
  <si>
    <t>Informatika II.</t>
  </si>
  <si>
    <t>Informatikai ismeretek</t>
  </si>
  <si>
    <t xml:space="preserve">Általános műszaki és környezettudományi ismeretek </t>
  </si>
  <si>
    <t>Közgazdaságtani és menedzsment ismeretek</t>
  </si>
  <si>
    <t xml:space="preserve">Jogi és államigazgatási ismeretek </t>
  </si>
  <si>
    <t xml:space="preserve">Társadalomtudományi és EU ismeretek </t>
  </si>
  <si>
    <t xml:space="preserve">Mérési és adatfeldolgozási ismeretek </t>
  </si>
  <si>
    <t>Specializáció tantárgyai</t>
  </si>
  <si>
    <t>Szabadon választható tárgyak *</t>
  </si>
  <si>
    <t>Szakdolgozat I.</t>
  </si>
  <si>
    <t>Szakdolgozat II.</t>
  </si>
  <si>
    <t>Szabadon választható tárgyak*</t>
  </si>
  <si>
    <t>* A szabadon választható tantárgyak listáját  külön táblázat  tartalmazza</t>
  </si>
  <si>
    <t>Geodézia I.</t>
  </si>
  <si>
    <t>Geodézia II.</t>
  </si>
  <si>
    <t>Fotogrammetria I.</t>
  </si>
  <si>
    <t>Fotogrammetria II.</t>
  </si>
  <si>
    <t>Föld- és területrendezés I.</t>
  </si>
  <si>
    <t>Nagyméretarányú térképezés I.</t>
  </si>
  <si>
    <t>Nagyméretarányú térképezés II.</t>
  </si>
  <si>
    <t>Mérnökgeodézia I.</t>
  </si>
  <si>
    <t>Térinformatikai alkalmazások I.</t>
  </si>
  <si>
    <t>Mérnökgeodézia II.</t>
  </si>
  <si>
    <t>Térinformatikai alkalmazások II.</t>
  </si>
  <si>
    <t>Rechnerarchitekturen</t>
  </si>
  <si>
    <t>Minőségbiztosítás</t>
  </si>
  <si>
    <t>Záróvizsga tárgyak</t>
  </si>
  <si>
    <t>Geoinformatikai adatgyűjtés</t>
  </si>
  <si>
    <t>Geoinformatikai alkalmazások</t>
  </si>
  <si>
    <t>Földrendezési alkalmazások</t>
  </si>
  <si>
    <t>Térinformatika I.</t>
  </si>
  <si>
    <t>Mérnöki alapismeretek I.</t>
  </si>
  <si>
    <t>Mérnöki alapismeretek II.</t>
  </si>
  <si>
    <t>Fotogrammetria II., Nagyméretarányú térképezés II., Térinformatika II., Távérzékelés, Műholdas helymeghatározás tantárgyak anyagából (22 kredit)</t>
  </si>
  <si>
    <t>Felsőgeodézia, Mérnökgeodézia II. tantárgyak anyagából (8 kredit)</t>
  </si>
  <si>
    <t>Föld- és területrendezés II., Távérzékelési alkalmazások tantárgyak anyagából(8 kredit)</t>
  </si>
  <si>
    <t>Intelligente Systeme</t>
  </si>
  <si>
    <t>szintfelmérő v. legalább angol alap C</t>
  </si>
  <si>
    <t>D tanterv megfeleltetés</t>
  </si>
  <si>
    <t>AGIMA1AFND</t>
  </si>
  <si>
    <t>AGIMA2AFND</t>
  </si>
  <si>
    <t>AGIGM1AFND</t>
  </si>
  <si>
    <t>AGIGM2AFND</t>
  </si>
  <si>
    <t>AGIIM1AFND</t>
  </si>
  <si>
    <t>AGIIM2AFND</t>
  </si>
  <si>
    <t>AGIKT0AFND</t>
  </si>
  <si>
    <t>Környezettan</t>
  </si>
  <si>
    <t>AGICA0AFND</t>
  </si>
  <si>
    <t>CAD alkalmazások</t>
  </si>
  <si>
    <t>AGIFI0AFND</t>
  </si>
  <si>
    <t>AGIKG0BFND</t>
  </si>
  <si>
    <t>Közgazdaságtan</t>
  </si>
  <si>
    <t>AGIKO0BFND</t>
  </si>
  <si>
    <t>AGIÁJ0AFND</t>
  </si>
  <si>
    <t>AGISM0BFND</t>
  </si>
  <si>
    <t>Szervezés és menedzsment</t>
  </si>
  <si>
    <t>AGIFF0BFND</t>
  </si>
  <si>
    <t>Földhasználat és földminősítés</t>
  </si>
  <si>
    <t>AGIEA0BFND</t>
  </si>
  <si>
    <t>AGIGE1AFND</t>
  </si>
  <si>
    <t>AGIGE2AFND</t>
  </si>
  <si>
    <t>AGITT0AFND</t>
  </si>
  <si>
    <t>AGIVE0AFND</t>
  </si>
  <si>
    <t>AGIMI1AFND</t>
  </si>
  <si>
    <t>AGIMI2AFND</t>
  </si>
  <si>
    <t>AGIKS0AFND</t>
  </si>
  <si>
    <t>AGIFG1AFND</t>
  </si>
  <si>
    <t>AGIFG2AFND</t>
  </si>
  <si>
    <t>AGITI1AFND</t>
  </si>
  <si>
    <t>AGITI2AFND</t>
  </si>
  <si>
    <t>AGITG0AFND</t>
  </si>
  <si>
    <t>AGINT1AFND</t>
  </si>
  <si>
    <t>AGINT2AFND</t>
  </si>
  <si>
    <t>AGIIN0AFND</t>
  </si>
  <si>
    <t>AGIGH0AFND</t>
  </si>
  <si>
    <t>AGIMG1BFND</t>
  </si>
  <si>
    <t>AGITA1BFND</t>
  </si>
  <si>
    <t>AGIFR1BFND</t>
  </si>
  <si>
    <t>AGITÉ0BFND</t>
  </si>
  <si>
    <t>AGIMH0BFND</t>
  </si>
  <si>
    <t>AGIDK0BFND</t>
  </si>
  <si>
    <t>AGITM0BFND</t>
  </si>
  <si>
    <t>AGIFG0BFND</t>
  </si>
  <si>
    <t>AGIMG2BFND</t>
  </si>
  <si>
    <t>AGIIÉ0CFND</t>
  </si>
  <si>
    <t>Ingatlan értékbecslés</t>
  </si>
  <si>
    <t>AGITA2CFND</t>
  </si>
  <si>
    <t>Térinformatikai alkalmazások II</t>
  </si>
  <si>
    <t>AGIWA0CFND</t>
  </si>
  <si>
    <t>AGIIM0CFND</t>
  </si>
  <si>
    <t>AGIMB0CFND</t>
  </si>
  <si>
    <t>AGICR0CFND</t>
  </si>
  <si>
    <t>AGIÁF0CFND</t>
  </si>
  <si>
    <t>AGIDF0CFND</t>
  </si>
  <si>
    <t>AGIEF0CFND</t>
  </si>
  <si>
    <t>AGILS0CFND</t>
  </si>
  <si>
    <t>AGIME0CFND</t>
  </si>
  <si>
    <t>AGIRS0CFND</t>
  </si>
  <si>
    <t>AGIBG0KFND</t>
  </si>
  <si>
    <t>AGIDI0KFND</t>
  </si>
  <si>
    <t>Data acquisition and integration</t>
  </si>
  <si>
    <t>AGIDC0KFND</t>
  </si>
  <si>
    <t>Digital cartography</t>
  </si>
  <si>
    <t>AGIDP0KFND</t>
  </si>
  <si>
    <t>Digital photogrammetry</t>
  </si>
  <si>
    <t>AGIES0KFND</t>
  </si>
  <si>
    <t>Environmetal studies</t>
  </si>
  <si>
    <t>AGILP0KFND</t>
  </si>
  <si>
    <t>Land use planning</t>
  </si>
  <si>
    <t>AGIGS0KND</t>
  </si>
  <si>
    <t>AGIOA0KND</t>
  </si>
  <si>
    <t>Object Based Image Analysis</t>
  </si>
  <si>
    <t>AGIRS0KFND</t>
  </si>
  <si>
    <t>Remote sensing</t>
  </si>
  <si>
    <t>AGISV0KFND</t>
  </si>
  <si>
    <t>AGIGGYKFND</t>
  </si>
  <si>
    <t>AGIFGYAFND</t>
  </si>
  <si>
    <t>AGIKGYAFND</t>
  </si>
  <si>
    <t>AGISGY1AFND</t>
  </si>
  <si>
    <t>AGISGY2AFND</t>
  </si>
  <si>
    <t>AGIAN1KFND</t>
  </si>
  <si>
    <t>Angol I</t>
  </si>
  <si>
    <t>AGIAN2KFND</t>
  </si>
  <si>
    <t>Angol II</t>
  </si>
  <si>
    <t>AGIFR2BFND</t>
  </si>
  <si>
    <t>AGIVT0BFND</t>
  </si>
  <si>
    <t>AGIVM0BFND</t>
  </si>
  <si>
    <t>AGITA0BFND</t>
  </si>
  <si>
    <t>AGIAG0CFND</t>
  </si>
  <si>
    <t>AGITK0CFND</t>
  </si>
  <si>
    <t>AGITE0FND</t>
  </si>
  <si>
    <r>
      <rPr>
        <sz val="14"/>
        <rFont val="Arial CE"/>
        <family val="0"/>
      </rPr>
      <t xml:space="preserve"> ** </t>
    </r>
    <r>
      <rPr>
        <sz val="12"/>
        <rFont val="Arial CE"/>
        <family val="0"/>
      </rPr>
      <t xml:space="preserve">A választható idegen nyelvű tárgyak közül  minden hallgatónak két kritérium tárgyat fel kell vennie a 4. - 7. félév valamelyikében.  A kritérium tárgyak felvételének feltétele az adott nyelvből középfokú nyelvvizsga vagy belső szintfelmérő vizsga és nyelvi előkészítő tárgy (szaknyelv) teljesítése.                                                                                                                                                                                                                                       </t>
    </r>
  </si>
  <si>
    <t>AMXMA1KBNE</t>
  </si>
  <si>
    <t>AGXGM2FBNE</t>
  </si>
  <si>
    <t>AMXMA2FBNE</t>
  </si>
  <si>
    <t>AGXGM1FBNE</t>
  </si>
  <si>
    <t>AGXIA1FBNE</t>
  </si>
  <si>
    <t>AGXIA2FBNE</t>
  </si>
  <si>
    <t>AGECA0FBNE</t>
  </si>
  <si>
    <t>AGXTI1FBNE</t>
  </si>
  <si>
    <t>AGETI2FBNE</t>
  </si>
  <si>
    <t>AGXMI1FBNE</t>
  </si>
  <si>
    <t>AGXMI2FBNE</t>
  </si>
  <si>
    <t>AGEFF0FBNE</t>
  </si>
  <si>
    <t>AMXKG1KBNE</t>
  </si>
  <si>
    <t>AMXKG2KBNE</t>
  </si>
  <si>
    <t>Menedzsment alapjai</t>
  </si>
  <si>
    <t>AGXJI0FBNE</t>
  </si>
  <si>
    <t>AGXIN0FBNE</t>
  </si>
  <si>
    <t>AGXKO0FBNE</t>
  </si>
  <si>
    <t>AGXEA0FBNE</t>
  </si>
  <si>
    <t>AGXGE1FBNE</t>
  </si>
  <si>
    <t>AGXGE2FBNE</t>
  </si>
  <si>
    <t>AGXTT0FBNE</t>
  </si>
  <si>
    <t>AGXVE0FBNE</t>
  </si>
  <si>
    <t>AGXKS0FBNE</t>
  </si>
  <si>
    <t>AGXFG1FBNE</t>
  </si>
  <si>
    <t>AGXFG2FBNE</t>
  </si>
  <si>
    <t>AGXFR1FBNE</t>
  </si>
  <si>
    <t>AGXTG0FBNE</t>
  </si>
  <si>
    <t>AGXNT1FBNE</t>
  </si>
  <si>
    <t>AGXMG1FBNE</t>
  </si>
  <si>
    <t>AGXTA1FBNE</t>
  </si>
  <si>
    <t>AGXMH0FBNE</t>
  </si>
  <si>
    <t>AGXTE0FBNE</t>
  </si>
  <si>
    <t>AGXGH0FBNE</t>
  </si>
  <si>
    <t>AGWNT2FBNE</t>
  </si>
  <si>
    <t>AGWDK0FBNE</t>
  </si>
  <si>
    <t>AGWTM0FBNE</t>
  </si>
  <si>
    <t>AGWFG0FBNE</t>
  </si>
  <si>
    <t>AGWMG2FBNE</t>
  </si>
  <si>
    <t>AGPPM0FBNE</t>
  </si>
  <si>
    <t>AGDSD1FBNE</t>
  </si>
  <si>
    <t>AGDSD2FBNE</t>
  </si>
  <si>
    <t>AGWFR2FBNE</t>
  </si>
  <si>
    <t>AGWVT0FBNE</t>
  </si>
  <si>
    <t>AGWTA0FBNE</t>
  </si>
  <si>
    <t>AMTES1KBNE</t>
  </si>
  <si>
    <t>AMTES2KBNE</t>
  </si>
  <si>
    <t>Általános angol</t>
  </si>
  <si>
    <t>AGFAN0FBNE</t>
  </si>
  <si>
    <t>AGVTK0FBNE</t>
  </si>
  <si>
    <t>AGVTA2FBNE</t>
  </si>
  <si>
    <t>AGVWA0FBNE</t>
  </si>
  <si>
    <t>AGVIM0FBNE</t>
  </si>
  <si>
    <t>AGVCR0FBNE</t>
  </si>
  <si>
    <t>AGVDF0FBNE</t>
  </si>
  <si>
    <t>AGVEF0FBNE</t>
  </si>
  <si>
    <t>AGVRS0FBNE</t>
  </si>
  <si>
    <t>AGGGT0FBNE</t>
  </si>
  <si>
    <t>AGGFT0FBNE</t>
  </si>
  <si>
    <t>AGGKT0FBNE</t>
  </si>
  <si>
    <t>AGGSG1FBNE</t>
  </si>
  <si>
    <t>AGGSG2FBNE</t>
  </si>
  <si>
    <t>AGKDC0FBNE</t>
  </si>
  <si>
    <t>AGKDP0FBNE</t>
  </si>
  <si>
    <t>AGKRS0FBNE</t>
  </si>
  <si>
    <t>AGKSU0FBNE</t>
  </si>
  <si>
    <t>AMKRA0KBNE</t>
  </si>
  <si>
    <t>Térinformatika II. (E learning)</t>
  </si>
  <si>
    <t>Ingatlan-nyilvántartás</t>
  </si>
  <si>
    <t>AMXFI0FBNE</t>
  </si>
  <si>
    <t>AGEKT0FBNE</t>
  </si>
  <si>
    <t>AMXME0KBNE</t>
  </si>
  <si>
    <t>AGEIE0FBNE</t>
  </si>
  <si>
    <t>AGWVM0FBNE</t>
  </si>
  <si>
    <t>Tantárgy</t>
  </si>
  <si>
    <t>Ssz.</t>
  </si>
  <si>
    <t>Térinformatika II.</t>
  </si>
  <si>
    <t>Megjegyzés:</t>
  </si>
  <si>
    <t>Land Use Planning</t>
  </si>
  <si>
    <t>AMNAA0KBNE</t>
  </si>
  <si>
    <t>AGVAI0FBNE</t>
  </si>
  <si>
    <t>AGVTE0FBNE</t>
  </si>
  <si>
    <t>AGVMI0FBNE</t>
  </si>
  <si>
    <t>AGVAT0FBNE</t>
  </si>
  <si>
    <t>AGVLT0KBNE</t>
  </si>
  <si>
    <t>AGVME0KBNE</t>
  </si>
  <si>
    <t>AGKBG0KBNE</t>
  </si>
  <si>
    <t>AGKDA0KBNE</t>
  </si>
  <si>
    <t>AGKES0KBNE</t>
  </si>
  <si>
    <t>AGKLP0KBNE</t>
  </si>
  <si>
    <t>AGKGI0KBNE</t>
  </si>
  <si>
    <t>AGKIA0KBNE</t>
  </si>
  <si>
    <t>AGKIS0KBNE</t>
  </si>
  <si>
    <r>
      <rPr>
        <sz val="14"/>
        <rFont val="Arial CE"/>
        <family val="0"/>
      </rPr>
      <t xml:space="preserve">** </t>
    </r>
    <r>
      <rPr>
        <sz val="12"/>
        <rFont val="Arial CE"/>
        <family val="0"/>
      </rPr>
      <t xml:space="preserve">A választható idegen nyelvű tárgyak közül  minden hallgatónak két kritérium tárgyat fel kell vennie a 4. - 7. félév valamelyikében.  </t>
    </r>
  </si>
  <si>
    <t xml:space="preserve">    A kritérium tárgyak felvételének feltétele az adott nyelvből középfokú nyelvvizsga vagy belső szintfelmérő vizsga és nyelvi előkészítő tárgy (szaknyelv) teljesítése.                                                                                                                                                                                                                                       </t>
  </si>
  <si>
    <t>Matematika I. aláírás</t>
  </si>
  <si>
    <t>AGETA1FBNE</t>
  </si>
  <si>
    <t>Térinformatikai alkalmazások I. (e-learning)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</si>
</sst>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  <numFmt numFmtId="176" formatCode="0.0"/>
    <numFmt numFmtId="177" formatCode="0&quot;.&quot;"/>
  </numFmts>
  <fonts count="73">
    <font>
      <sz val="10"/>
      <name val="Arial CE"/>
      <family val="0"/>
    </font>
    <font>
      <sz val="11"/>
      <color indexed="8"/>
      <name val="Calibri"/>
      <family val="2"/>
    </font>
    <font>
      <b/>
      <i/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2"/>
      <name val="Arial CE"/>
      <family val="2"/>
    </font>
    <font>
      <b/>
      <i/>
      <sz val="12"/>
      <name val="Arial CE"/>
      <family val="0"/>
    </font>
    <font>
      <i/>
      <sz val="12"/>
      <name val="Arial CE"/>
      <family val="2"/>
    </font>
    <font>
      <i/>
      <sz val="10"/>
      <name val="Arial CE"/>
      <family val="0"/>
    </font>
    <font>
      <b/>
      <sz val="12"/>
      <color indexed="48"/>
      <name val="Arial CE"/>
      <family val="0"/>
    </font>
    <font>
      <b/>
      <i/>
      <sz val="11"/>
      <name val="Arial CE"/>
      <family val="0"/>
    </font>
    <font>
      <b/>
      <sz val="12"/>
      <name val="Arial"/>
      <family val="2"/>
    </font>
    <font>
      <sz val="11"/>
      <name val="Arial CE"/>
      <family val="0"/>
    </font>
    <font>
      <sz val="12"/>
      <name val="Arial"/>
      <family val="2"/>
    </font>
    <font>
      <i/>
      <sz val="12"/>
      <name val="Arial"/>
      <family val="2"/>
    </font>
    <font>
      <sz val="14"/>
      <name val="Arial CE"/>
      <family val="0"/>
    </font>
    <font>
      <b/>
      <sz val="14"/>
      <name val="Arial CE"/>
      <family val="0"/>
    </font>
    <font>
      <b/>
      <sz val="16"/>
      <name val="Arial CE"/>
      <family val="0"/>
    </font>
    <font>
      <b/>
      <sz val="12"/>
      <color indexed="8"/>
      <name val="Arial CE"/>
      <family val="0"/>
    </font>
    <font>
      <sz val="12"/>
      <color indexed="8"/>
      <name val="Arial CE"/>
      <family val="0"/>
    </font>
    <font>
      <b/>
      <sz val="10"/>
      <name val="Arial"/>
      <family val="2"/>
    </font>
    <font>
      <b/>
      <sz val="11"/>
      <name val="Arial CE"/>
      <family val="0"/>
    </font>
    <font>
      <b/>
      <i/>
      <sz val="14"/>
      <name val="Arial CE"/>
      <family val="0"/>
    </font>
    <font>
      <i/>
      <sz val="11"/>
      <name val="Arial CE"/>
      <family val="0"/>
    </font>
    <font>
      <sz val="10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36"/>
      <name val="Arial CE"/>
      <family val="0"/>
    </font>
    <font>
      <b/>
      <sz val="10"/>
      <color indexed="36"/>
      <name val="Arial"/>
      <family val="2"/>
    </font>
    <font>
      <sz val="10"/>
      <color indexed="36"/>
      <name val="Arial"/>
      <family val="2"/>
    </font>
    <font>
      <sz val="10"/>
      <color indexed="36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Arial CE"/>
      <family val="0"/>
    </font>
    <font>
      <b/>
      <sz val="10"/>
      <color rgb="FF7030A0"/>
      <name val="Arial CE"/>
      <family val="0"/>
    </font>
    <font>
      <b/>
      <sz val="10"/>
      <color rgb="FF7030A0"/>
      <name val="Arial"/>
      <family val="2"/>
    </font>
    <font>
      <sz val="12"/>
      <color theme="1"/>
      <name val="Arial CE"/>
      <family val="0"/>
    </font>
    <font>
      <sz val="10"/>
      <color rgb="FF7030A0"/>
      <name val="Arial"/>
      <family val="2"/>
    </font>
    <font>
      <sz val="10"/>
      <color rgb="FF7030A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2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tted"/>
      <top style="dotted"/>
      <bottom style="dotted"/>
    </border>
    <border>
      <left style="medium"/>
      <right/>
      <top style="dotted"/>
      <bottom style="dotted"/>
    </border>
    <border>
      <left/>
      <right/>
      <top style="dotted"/>
      <bottom style="dotted"/>
    </border>
    <border>
      <left style="dotted"/>
      <right/>
      <top style="dotted"/>
      <bottom style="dotted"/>
    </border>
    <border>
      <left style="dotted"/>
      <right style="medium"/>
      <top style="dotted"/>
      <bottom style="dotted"/>
    </border>
    <border>
      <left/>
      <right style="medium"/>
      <top style="dotted"/>
      <bottom style="dotted"/>
    </border>
    <border>
      <left style="dotted"/>
      <right style="dotted"/>
      <top style="dotted"/>
      <bottom style="dotted"/>
    </border>
    <border>
      <left style="dotted"/>
      <right/>
      <top style="dotted"/>
      <bottom/>
    </border>
    <border>
      <left/>
      <right/>
      <top style="dotted"/>
      <bottom/>
    </border>
    <border>
      <left style="dotted"/>
      <right style="medium"/>
      <top style="dotted"/>
      <bottom/>
    </border>
    <border>
      <left style="medium"/>
      <right/>
      <top style="dotted"/>
      <bottom/>
    </border>
    <border>
      <left/>
      <right/>
      <top style="thin"/>
      <bottom style="dotted"/>
    </border>
    <border>
      <left style="dotted"/>
      <right/>
      <top style="thin"/>
      <bottom style="dotted"/>
    </border>
    <border>
      <left style="dotted"/>
      <right style="medium"/>
      <top style="thin"/>
      <bottom style="dotted"/>
    </border>
    <border>
      <left/>
      <right style="dotted"/>
      <top style="dotted"/>
      <bottom style="dotted"/>
    </border>
    <border>
      <left/>
      <right/>
      <top/>
      <bottom style="dotted"/>
    </border>
    <border>
      <left style="dotted"/>
      <right/>
      <top/>
      <bottom style="dotted"/>
    </border>
    <border>
      <left style="dotted"/>
      <right style="medium"/>
      <top/>
      <bottom style="dotted"/>
    </border>
    <border>
      <left style="medium"/>
      <right/>
      <top style="thin"/>
      <bottom style="dotted"/>
    </border>
    <border>
      <left style="medium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dotted"/>
      <top/>
      <bottom/>
    </border>
    <border>
      <left style="dotted"/>
      <right style="dotted"/>
      <top style="thin"/>
      <bottom/>
    </border>
    <border>
      <left style="dotted"/>
      <right style="dotted"/>
      <top style="dotted"/>
      <bottom/>
    </border>
    <border>
      <left style="dotted"/>
      <right style="dotted"/>
      <top/>
      <bottom style="dotted"/>
    </border>
    <border>
      <left style="medium"/>
      <right style="dotted"/>
      <top style="dotted"/>
      <bottom/>
    </border>
    <border>
      <left style="medium"/>
      <right style="dotted"/>
      <top/>
      <bottom style="dotted"/>
    </border>
    <border>
      <left style="medium"/>
      <right style="thin"/>
      <top style="thin"/>
      <bottom style="dotted"/>
    </border>
    <border>
      <left style="medium"/>
      <right style="thin"/>
      <top style="dotted"/>
      <bottom style="dotted"/>
    </border>
    <border>
      <left style="medium"/>
      <right style="thin"/>
      <top/>
      <bottom style="dotted"/>
    </border>
    <border>
      <left/>
      <right style="medium"/>
      <top style="thin">
        <color indexed="8"/>
      </top>
      <bottom style="hair">
        <color indexed="8"/>
      </bottom>
    </border>
    <border>
      <left style="medium"/>
      <right style="dotted"/>
      <top style="dotted"/>
      <bottom style="medium"/>
    </border>
    <border>
      <left style="medium"/>
      <right/>
      <top style="dotted"/>
      <bottom style="medium"/>
    </border>
    <border>
      <left style="dotted"/>
      <right style="dotted"/>
      <top style="dotted"/>
      <bottom style="medium"/>
    </border>
    <border>
      <left/>
      <right/>
      <top style="dotted"/>
      <bottom style="medium"/>
    </border>
    <border>
      <left style="dotted"/>
      <right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medium"/>
      <top style="medium"/>
      <bottom/>
    </border>
    <border>
      <left style="medium"/>
      <right style="dotted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dotted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dotted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 style="dotted"/>
    </border>
    <border>
      <left/>
      <right style="medium"/>
      <top style="dotted"/>
      <bottom/>
    </border>
    <border>
      <left style="thin"/>
      <right style="medium"/>
      <top style="dotted"/>
      <bottom style="dotted"/>
    </border>
    <border>
      <left/>
      <right style="dotted"/>
      <top style="dotted"/>
      <bottom/>
    </border>
    <border>
      <left/>
      <right style="medium"/>
      <top style="thin"/>
      <bottom style="dotted"/>
    </border>
    <border>
      <left/>
      <right style="medium"/>
      <top style="dotted"/>
      <bottom style="medium"/>
    </border>
    <border>
      <left style="medium"/>
      <right style="medium"/>
      <top/>
      <bottom style="medium"/>
    </border>
    <border>
      <left/>
      <right style="dotted"/>
      <top/>
      <bottom style="dotted"/>
    </border>
    <border>
      <left style="medium"/>
      <right/>
      <top/>
      <bottom style="dotted"/>
    </border>
    <border>
      <left style="medium"/>
      <right style="dotted"/>
      <top style="thin"/>
      <bottom/>
    </border>
    <border>
      <left style="medium"/>
      <right style="medium"/>
      <top/>
      <bottom/>
    </border>
    <border>
      <left/>
      <right style="dotted"/>
      <top>
        <color indexed="63"/>
      </top>
      <bottom>
        <color indexed="63"/>
      </bottom>
    </border>
    <border>
      <left style="dotted"/>
      <right style="medium"/>
      <top/>
      <bottom/>
    </border>
    <border>
      <left/>
      <right style="medium">
        <color indexed="8"/>
      </right>
      <top style="dotted">
        <color indexed="8"/>
      </top>
      <bottom style="dotted">
        <color indexed="8"/>
      </bottom>
    </border>
    <border>
      <left/>
      <right style="medium">
        <color indexed="8"/>
      </right>
      <top style="dotted">
        <color indexed="8"/>
      </top>
      <bottom/>
    </border>
    <border>
      <left style="medium"/>
      <right style="medium"/>
      <top style="dotted"/>
      <bottom style="dotted"/>
    </border>
    <border>
      <left style="medium"/>
      <right style="medium"/>
      <top style="dotted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dotted"/>
    </border>
    <border>
      <left>
        <color indexed="63"/>
      </left>
      <right style="medium">
        <color indexed="8"/>
      </right>
      <top style="dotted"/>
      <bottom style="dotted"/>
    </border>
    <border>
      <left style="medium">
        <color indexed="8"/>
      </left>
      <right style="dotted">
        <color indexed="8"/>
      </right>
      <top style="dotted"/>
      <bottom style="dotted"/>
    </border>
    <border>
      <left style="dotted">
        <color indexed="8"/>
      </left>
      <right style="dotted">
        <color indexed="8"/>
      </right>
      <top style="dotted"/>
      <bottom style="dotted"/>
    </border>
    <border>
      <left style="dotted">
        <color indexed="8"/>
      </left>
      <right style="medium">
        <color indexed="8"/>
      </right>
      <top style="dotted"/>
      <bottom style="dotted"/>
    </border>
    <border>
      <left style="dotted">
        <color indexed="8"/>
      </left>
      <right style="medium"/>
      <top style="dotted"/>
      <bottom style="dotted"/>
    </border>
    <border>
      <left style="medium">
        <color indexed="8"/>
      </left>
      <right style="dotted">
        <color indexed="8"/>
      </right>
      <top style="dotted"/>
      <bottom style="medium"/>
    </border>
    <border>
      <left style="dotted">
        <color indexed="8"/>
      </left>
      <right style="dotted">
        <color indexed="8"/>
      </right>
      <top style="dotted"/>
      <bottom style="medium"/>
    </border>
    <border>
      <left style="dotted">
        <color indexed="8"/>
      </left>
      <right style="medium">
        <color indexed="8"/>
      </right>
      <top style="dotted"/>
      <bottom style="medium"/>
    </border>
    <border>
      <left style="dotted">
        <color indexed="8"/>
      </left>
      <right style="medium"/>
      <top style="dotted"/>
      <bottom style="medium"/>
    </border>
    <border>
      <left/>
      <right/>
      <top style="medium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/>
      <right style="dotted"/>
      <top style="thin"/>
      <bottom>
        <color indexed="63"/>
      </bottom>
    </border>
    <border>
      <left style="dotted"/>
      <right style="medium"/>
      <top style="thin"/>
      <bottom/>
    </border>
    <border>
      <left style="dotted"/>
      <right>
        <color indexed="63"/>
      </right>
      <top style="thin"/>
      <bottom>
        <color indexed="63"/>
      </bottom>
    </border>
    <border>
      <left style="medium"/>
      <right style="medium"/>
      <top/>
      <bottom style="dotted"/>
    </border>
    <border>
      <left style="medium"/>
      <right style="dashed"/>
      <top style="medium"/>
      <bottom style="dotted"/>
    </border>
    <border>
      <left style="medium"/>
      <right style="dashed"/>
      <top style="dotted"/>
      <bottom style="dotted"/>
    </border>
    <border>
      <left/>
      <right style="thin"/>
      <top style="dotted"/>
      <bottom style="dotted"/>
    </border>
    <border>
      <left/>
      <right style="thin"/>
      <top style="thin"/>
      <bottom style="dotted"/>
    </border>
    <border>
      <left/>
      <right style="thin"/>
      <top style="dotted"/>
      <bottom/>
    </border>
    <border>
      <left style="thin"/>
      <right style="thin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dotted"/>
    </border>
    <border>
      <left style="thin"/>
      <right style="thin"/>
      <top/>
      <bottom style="dotted"/>
    </border>
    <border>
      <left/>
      <right style="thin"/>
      <top style="dotted"/>
      <bottom style="medium"/>
    </border>
    <border>
      <left/>
      <right style="dashed"/>
      <top style="dotted"/>
      <bottom style="dotted"/>
    </border>
    <border>
      <left style="medium"/>
      <right style="dashed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dotted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dashed"/>
      <top style="dotted"/>
      <bottom style="medium"/>
    </border>
    <border>
      <left/>
      <right style="thin"/>
      <top style="thin"/>
      <bottom>
        <color indexed="63"/>
      </bottom>
    </border>
    <border>
      <left style="thin"/>
      <right style="medium"/>
      <top/>
      <bottom style="dotted"/>
    </border>
    <border>
      <left style="medium"/>
      <right style="dotted"/>
      <top style="dotted"/>
      <bottom style="thin"/>
    </border>
    <border>
      <left/>
      <right/>
      <top style="dotted"/>
      <bottom style="thin"/>
    </border>
    <border>
      <left style="medium"/>
      <right/>
      <top style="dotted"/>
      <bottom style="thin"/>
    </border>
    <border>
      <left style="dotted"/>
      <right style="dotted"/>
      <top style="dotted"/>
      <bottom style="thin"/>
    </border>
    <border>
      <left/>
      <right style="dotted"/>
      <top style="dotted"/>
      <bottom style="thin"/>
    </border>
    <border>
      <left style="dotted"/>
      <right style="medium"/>
      <top style="dotted"/>
      <bottom style="thin"/>
    </border>
    <border>
      <left/>
      <right style="dotted"/>
      <top style="thin"/>
      <bottom style="dotted"/>
    </border>
    <border>
      <left style="medium">
        <color indexed="8"/>
      </left>
      <right style="dotted">
        <color indexed="8"/>
      </right>
      <top>
        <color indexed="63"/>
      </top>
      <bottom style="dotted"/>
    </border>
    <border>
      <left style="dotted">
        <color indexed="8"/>
      </left>
      <right style="dotted">
        <color indexed="8"/>
      </right>
      <top>
        <color indexed="63"/>
      </top>
      <bottom style="dotted"/>
    </border>
    <border>
      <left style="dotted">
        <color indexed="8"/>
      </left>
      <right style="medium">
        <color indexed="8"/>
      </right>
      <top>
        <color indexed="63"/>
      </top>
      <bottom style="dotted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>
        <color indexed="8"/>
      </right>
      <top style="dotted">
        <color indexed="8"/>
      </top>
      <bottom style="medium"/>
    </border>
    <border>
      <left style="medium">
        <color indexed="8"/>
      </left>
      <right style="dotted">
        <color indexed="8"/>
      </right>
      <top style="dotted">
        <color indexed="8"/>
      </top>
      <bottom style="medium"/>
    </border>
    <border>
      <left style="dotted">
        <color indexed="8"/>
      </left>
      <right style="medium">
        <color indexed="8"/>
      </right>
      <top style="dotted">
        <color indexed="8"/>
      </top>
      <bottom style="medium"/>
    </border>
    <border>
      <left style="dotted">
        <color indexed="8"/>
      </left>
      <right style="dotted">
        <color indexed="8"/>
      </right>
      <top style="dotted">
        <color indexed="8"/>
      </top>
      <bottom style="medium"/>
    </border>
    <border>
      <left style="dotted">
        <color indexed="8"/>
      </left>
      <right style="medium"/>
      <top style="dotted">
        <color indexed="8"/>
      </top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/>
      <right style="medium">
        <color indexed="8"/>
      </right>
      <top>
        <color indexed="63"/>
      </top>
      <bottom style="dotted"/>
    </border>
    <border>
      <left style="dotted">
        <color indexed="8"/>
      </left>
      <right style="medium"/>
      <top>
        <color indexed="63"/>
      </top>
      <bottom style="dotted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>
        <color indexed="63"/>
      </top>
      <bottom/>
    </border>
    <border>
      <left style="thin"/>
      <right style="thin"/>
      <top style="medium"/>
      <bottom style="dotted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>
        <color indexed="63"/>
      </left>
      <right style="medium"/>
      <top style="dotted"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dashed"/>
      <right style="dashed"/>
      <top style="thin"/>
      <bottom style="dotted"/>
    </border>
    <border>
      <left style="dashed"/>
      <right style="dashed"/>
      <top style="dotted"/>
      <bottom style="dotted"/>
    </border>
    <border>
      <left style="dashed"/>
      <right style="dashed"/>
      <top style="thin"/>
      <bottom style="thin"/>
    </border>
    <border>
      <left style="dashed"/>
      <right style="dashed"/>
      <top style="dotted"/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/>
      <right style="dashed"/>
      <top style="hair">
        <color indexed="8"/>
      </top>
      <bottom style="hair">
        <color indexed="8"/>
      </bottom>
    </border>
    <border>
      <left style="dashed"/>
      <right style="dashed"/>
      <top/>
      <bottom style="dotted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 style="dotted"/>
      <bottom style="medium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dotted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dotted"/>
      <bottom style="medium"/>
    </border>
    <border>
      <left/>
      <right style="thin"/>
      <top style="medium"/>
      <bottom>
        <color indexed="63"/>
      </bottom>
    </border>
    <border>
      <left>
        <color indexed="63"/>
      </left>
      <right style="thin"/>
      <top/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dashed"/>
      <top style="thin"/>
      <bottom style="dotted"/>
    </border>
    <border>
      <left>
        <color indexed="63"/>
      </left>
      <right style="dashed"/>
      <top/>
      <bottom style="dotted"/>
    </border>
    <border>
      <left>
        <color indexed="63"/>
      </left>
      <right style="dashed"/>
      <top style="thin"/>
      <bottom style="thin"/>
    </border>
    <border>
      <left>
        <color indexed="63"/>
      </left>
      <right style="dashed"/>
      <top style="dotted"/>
      <bottom>
        <color indexed="63"/>
      </bottom>
    </border>
    <border>
      <left>
        <color indexed="63"/>
      </left>
      <right style="dashed"/>
      <top>
        <color indexed="63"/>
      </top>
      <bottom style="medium"/>
    </border>
    <border>
      <left style="thin"/>
      <right style="dashed"/>
      <top style="thin"/>
      <bottom style="dotted"/>
    </border>
    <border>
      <left style="thin"/>
      <right style="dashed"/>
      <top style="dotted"/>
      <bottom style="dotted"/>
    </border>
    <border>
      <left style="thin"/>
      <right style="dashed"/>
      <top/>
      <bottom style="dotted"/>
    </border>
    <border>
      <left style="thin"/>
      <right style="dashed"/>
      <top style="thin"/>
      <bottom style="thin"/>
    </border>
    <border>
      <left style="thin"/>
      <right style="dashed"/>
      <top style="dotted"/>
      <bottom>
        <color indexed="63"/>
      </bottom>
    </border>
    <border>
      <left style="thin"/>
      <right style="dashed"/>
      <top/>
      <bottom style="medium"/>
    </border>
    <border>
      <left/>
      <right/>
      <top style="medium"/>
      <bottom style="thin"/>
    </border>
    <border>
      <left style="dashed"/>
      <right style="dashed"/>
      <top style="medium"/>
      <bottom style="dashed"/>
    </border>
    <border>
      <left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dashed"/>
      <right>
        <color indexed="63"/>
      </right>
      <top style="medium"/>
      <bottom style="dashed"/>
    </border>
    <border>
      <left style="dashed"/>
      <right>
        <color indexed="63"/>
      </right>
      <top/>
      <bottom style="dotted"/>
    </border>
    <border>
      <left style="dashed"/>
      <right>
        <color indexed="63"/>
      </right>
      <top style="dotted"/>
      <bottom style="dotted"/>
    </border>
    <border>
      <left style="dashed"/>
      <right>
        <color indexed="63"/>
      </right>
      <top style="thin"/>
      <bottom style="dotted"/>
    </border>
    <border>
      <left style="dashed"/>
      <right>
        <color indexed="63"/>
      </right>
      <top style="thin"/>
      <bottom style="thin"/>
    </border>
    <border>
      <left style="dashed"/>
      <right>
        <color indexed="63"/>
      </right>
      <top style="dotted"/>
      <bottom style="medium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dashed"/>
      <right style="dashed"/>
      <top style="dotted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dotted"/>
      <bottom>
        <color indexed="63"/>
      </bottom>
    </border>
    <border>
      <left/>
      <right style="medium"/>
      <top>
        <color indexed="63"/>
      </top>
      <bottom style="dotted">
        <color indexed="8"/>
      </bottom>
    </border>
    <border>
      <left/>
      <right style="medium"/>
      <top style="dotted">
        <color indexed="8"/>
      </top>
      <bottom style="dotted">
        <color indexed="8"/>
      </bottom>
    </border>
    <border>
      <left/>
      <right style="medium"/>
      <top style="dotted">
        <color indexed="8"/>
      </top>
      <bottom/>
    </border>
    <border>
      <left style="thin"/>
      <right style="medium"/>
      <top style="dotted">
        <color indexed="8"/>
      </top>
      <bottom>
        <color indexed="63"/>
      </bottom>
    </border>
    <border>
      <left/>
      <right style="dotted"/>
      <top style="dotted"/>
      <bottom style="medium"/>
    </border>
    <border>
      <left style="dotted"/>
      <right style="dotted"/>
      <top/>
      <bottom style="medium"/>
    </border>
    <border>
      <left/>
      <right style="dotted"/>
      <top>
        <color indexed="63"/>
      </top>
      <bottom style="medium"/>
    </border>
    <border>
      <left style="dotted"/>
      <right style="medium"/>
      <top/>
      <bottom style="medium"/>
    </border>
    <border>
      <left style="medium"/>
      <right style="thin"/>
      <top/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medium"/>
      <right style="hair"/>
      <top style="dotted"/>
      <bottom style="medium"/>
    </border>
    <border>
      <left style="hair"/>
      <right style="hair"/>
      <top style="dotted"/>
      <bottom style="medium"/>
    </border>
    <border>
      <left style="hair"/>
      <right style="medium"/>
      <top style="dotted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dotted"/>
    </border>
    <border>
      <left style="hair"/>
      <right style="hair"/>
      <top style="medium"/>
      <bottom style="dotted"/>
    </border>
    <border>
      <left style="hair"/>
      <right style="medium"/>
      <top style="medium"/>
      <bottom style="dotted"/>
    </border>
    <border>
      <left style="medium"/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 style="medium"/>
      <top style="dotted"/>
      <bottom style="dotted"/>
    </border>
    <border>
      <left style="medium"/>
      <right style="thin"/>
      <top style="medium"/>
      <bottom style="dotted"/>
    </border>
    <border>
      <left style="thin"/>
      <right>
        <color indexed="63"/>
      </right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ashed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 style="thin"/>
      <top style="dotted"/>
      <bottom style="hair"/>
    </border>
    <border>
      <left style="thin"/>
      <right>
        <color indexed="63"/>
      </right>
      <top style="dotted"/>
      <bottom style="hair"/>
    </border>
    <border>
      <left style="dashed"/>
      <right>
        <color indexed="63"/>
      </right>
      <top style="dotted"/>
      <bottom style="hair"/>
    </border>
    <border>
      <left style="dashed"/>
      <right style="dashed"/>
      <top style="dotted"/>
      <bottom style="hair"/>
    </border>
    <border>
      <left/>
      <right style="medium"/>
      <top style="dotted"/>
      <bottom style="hair"/>
    </border>
    <border>
      <left style="medium"/>
      <right style="thin"/>
      <top style="medium"/>
      <bottom style="hair"/>
    </border>
    <border>
      <left/>
      <right style="medium"/>
      <top style="medium"/>
      <bottom style="hair"/>
    </border>
    <border>
      <left style="medium"/>
      <right style="thin"/>
      <top style="hair"/>
      <bottom style="hair"/>
    </border>
    <border>
      <left/>
      <right style="medium"/>
      <top style="hair"/>
      <bottom style="hair"/>
    </border>
    <border>
      <left style="hair"/>
      <right style="hair"/>
      <top style="thin"/>
      <bottom style="dotted"/>
    </border>
    <border>
      <left style="hair"/>
      <right style="hair"/>
      <top/>
      <bottom style="dotted"/>
    </border>
    <border>
      <left style="hair"/>
      <right style="hair"/>
      <top>
        <color indexed="63"/>
      </top>
      <bottom style="thin"/>
    </border>
    <border>
      <left/>
      <right style="medium">
        <color indexed="8"/>
      </right>
      <top>
        <color indexed="63"/>
      </top>
      <bottom style="dotted">
        <color indexed="8"/>
      </bottom>
    </border>
    <border>
      <left style="thin"/>
      <right style="medium">
        <color indexed="8"/>
      </right>
      <top style="dotted">
        <color indexed="8"/>
      </top>
      <bottom>
        <color indexed="63"/>
      </bottom>
    </border>
    <border>
      <left style="thin"/>
      <right style="medium"/>
      <top style="dotted">
        <color indexed="8"/>
      </top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medium"/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1" borderId="7" applyNumberFormat="0" applyFont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9" fillId="28" borderId="0" applyNumberFormat="0" applyBorder="0" applyAlignment="0" applyProtection="0"/>
    <xf numFmtId="0" fontId="60" fillId="29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65" fillId="31" borderId="0" applyNumberFormat="0" applyBorder="0" applyAlignment="0" applyProtection="0"/>
    <xf numFmtId="0" fontId="66" fillId="29" borderId="1" applyNumberFormat="0" applyAlignment="0" applyProtection="0"/>
    <xf numFmtId="9" fontId="0" fillId="0" borderId="0" applyFont="0" applyFill="0" applyBorder="0" applyAlignment="0" applyProtection="0"/>
  </cellStyleXfs>
  <cellXfs count="611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textRotation="45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37" xfId="0" applyFont="1" applyFill="1" applyBorder="1" applyAlignment="1">
      <alignment horizontal="right" vertical="center"/>
    </xf>
    <xf numFmtId="0" fontId="6" fillId="0" borderId="38" xfId="0" applyFont="1" applyFill="1" applyBorder="1" applyAlignment="1">
      <alignment horizontal="right" vertical="center"/>
    </xf>
    <xf numFmtId="0" fontId="6" fillId="0" borderId="39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horizontal="left" vertical="center"/>
    </xf>
    <xf numFmtId="49" fontId="3" fillId="0" borderId="40" xfId="0" applyNumberFormat="1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6" fillId="0" borderId="46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47" xfId="0" applyFont="1" applyFill="1" applyBorder="1" applyAlignment="1">
      <alignment horizontal="right" vertical="center"/>
    </xf>
    <xf numFmtId="0" fontId="4" fillId="0" borderId="48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vertical="center"/>
    </xf>
    <xf numFmtId="0" fontId="4" fillId="0" borderId="50" xfId="0" applyFont="1" applyFill="1" applyBorder="1" applyAlignment="1">
      <alignment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right" vertical="center"/>
    </xf>
    <xf numFmtId="0" fontId="4" fillId="0" borderId="53" xfId="0" applyFont="1" applyFill="1" applyBorder="1" applyAlignment="1">
      <alignment vertical="center"/>
    </xf>
    <xf numFmtId="0" fontId="6" fillId="0" borderId="53" xfId="0" applyFont="1" applyFill="1" applyBorder="1" applyAlignment="1">
      <alignment horizontal="right" vertical="center"/>
    </xf>
    <xf numFmtId="0" fontId="4" fillId="0" borderId="55" xfId="0" applyFont="1" applyFill="1" applyBorder="1" applyAlignment="1">
      <alignment horizontal="right" vertical="center"/>
    </xf>
    <xf numFmtId="49" fontId="3" fillId="0" borderId="56" xfId="0" applyNumberFormat="1" applyFont="1" applyFill="1" applyBorder="1" applyAlignment="1">
      <alignment horizontal="left" vertical="center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right" vertical="center"/>
    </xf>
    <xf numFmtId="0" fontId="4" fillId="0" borderId="62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63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64" xfId="0" applyFont="1" applyFill="1" applyBorder="1" applyAlignment="1">
      <alignment vertical="center"/>
    </xf>
    <xf numFmtId="0" fontId="4" fillId="0" borderId="65" xfId="0" applyFont="1" applyFill="1" applyBorder="1" applyAlignment="1">
      <alignment vertical="center"/>
    </xf>
    <xf numFmtId="0" fontId="4" fillId="0" borderId="62" xfId="0" applyFont="1" applyFill="1" applyBorder="1" applyAlignment="1">
      <alignment horizontal="right" vertical="center"/>
    </xf>
    <xf numFmtId="0" fontId="4" fillId="0" borderId="6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67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7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0" fontId="4" fillId="0" borderId="68" xfId="0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right" vertical="center"/>
    </xf>
    <xf numFmtId="0" fontId="4" fillId="0" borderId="69" xfId="0" applyFont="1" applyFill="1" applyBorder="1" applyAlignment="1">
      <alignment horizontal="right" vertical="center"/>
    </xf>
    <xf numFmtId="0" fontId="4" fillId="0" borderId="70" xfId="0" applyFont="1" applyFill="1" applyBorder="1" applyAlignment="1">
      <alignment vertical="center"/>
    </xf>
    <xf numFmtId="0" fontId="4" fillId="0" borderId="71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4" fillId="0" borderId="72" xfId="0" applyFont="1" applyFill="1" applyBorder="1" applyAlignment="1">
      <alignment vertical="center"/>
    </xf>
    <xf numFmtId="0" fontId="4" fillId="0" borderId="73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vertical="center"/>
    </xf>
    <xf numFmtId="0" fontId="4" fillId="0" borderId="62" xfId="0" applyFont="1" applyFill="1" applyBorder="1" applyAlignment="1">
      <alignment vertical="center"/>
    </xf>
    <xf numFmtId="0" fontId="4" fillId="0" borderId="74" xfId="0" applyFont="1" applyFill="1" applyBorder="1" applyAlignment="1">
      <alignment vertical="center"/>
    </xf>
    <xf numFmtId="0" fontId="4" fillId="0" borderId="75" xfId="0" applyFont="1" applyFill="1" applyBorder="1" applyAlignment="1">
      <alignment vertical="center"/>
    </xf>
    <xf numFmtId="0" fontId="4" fillId="0" borderId="76" xfId="0" applyFont="1" applyFill="1" applyBorder="1" applyAlignment="1">
      <alignment vertical="center" wrapText="1"/>
    </xf>
    <xf numFmtId="0" fontId="4" fillId="0" borderId="77" xfId="0" applyFont="1" applyFill="1" applyBorder="1" applyAlignment="1">
      <alignment vertical="center" wrapText="1"/>
    </xf>
    <xf numFmtId="0" fontId="4" fillId="0" borderId="78" xfId="0" applyFont="1" applyFill="1" applyBorder="1" applyAlignment="1">
      <alignment vertical="center" wrapText="1"/>
    </xf>
    <xf numFmtId="0" fontId="4" fillId="0" borderId="7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13" fillId="0" borderId="0" xfId="0" applyFont="1" applyFill="1" applyAlignment="1">
      <alignment/>
    </xf>
    <xf numFmtId="0" fontId="4" fillId="0" borderId="3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0" xfId="0" applyFont="1" applyFill="1" applyBorder="1" applyAlignment="1">
      <alignment/>
    </xf>
    <xf numFmtId="0" fontId="4" fillId="0" borderId="0" xfId="0" applyFont="1" applyFill="1" applyAlignment="1">
      <alignment horizontal="right" vertical="center"/>
    </xf>
    <xf numFmtId="0" fontId="20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4" fillId="0" borderId="80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65" xfId="0" applyFont="1" applyFill="1" applyBorder="1" applyAlignment="1">
      <alignment vertical="center"/>
    </xf>
    <xf numFmtId="0" fontId="4" fillId="0" borderId="65" xfId="0" applyFont="1" applyFill="1" applyBorder="1" applyAlignment="1">
      <alignment vertical="center" wrapText="1"/>
    </xf>
    <xf numFmtId="49" fontId="3" fillId="0" borderId="83" xfId="0" applyNumberFormat="1" applyFont="1" applyFill="1" applyBorder="1" applyAlignment="1">
      <alignment horizontal="left" vertical="center"/>
    </xf>
    <xf numFmtId="0" fontId="4" fillId="0" borderId="84" xfId="0" applyFont="1" applyFill="1" applyBorder="1" applyAlignment="1">
      <alignment vertical="center" wrapText="1"/>
    </xf>
    <xf numFmtId="0" fontId="4" fillId="0" borderId="85" xfId="0" applyFont="1" applyFill="1" applyBorder="1" applyAlignment="1">
      <alignment vertical="center"/>
    </xf>
    <xf numFmtId="0" fontId="4" fillId="0" borderId="86" xfId="0" applyFont="1" applyFill="1" applyBorder="1" applyAlignment="1">
      <alignment vertical="center"/>
    </xf>
    <xf numFmtId="0" fontId="4" fillId="0" borderId="87" xfId="0" applyFont="1" applyFill="1" applyBorder="1" applyAlignment="1">
      <alignment vertical="center"/>
    </xf>
    <xf numFmtId="0" fontId="4" fillId="0" borderId="88" xfId="0" applyFont="1" applyFill="1" applyBorder="1" applyAlignment="1">
      <alignment vertical="center"/>
    </xf>
    <xf numFmtId="0" fontId="4" fillId="0" borderId="89" xfId="0" applyFont="1" applyFill="1" applyBorder="1" applyAlignment="1">
      <alignment vertical="center"/>
    </xf>
    <xf numFmtId="0" fontId="4" fillId="0" borderId="90" xfId="0" applyFont="1" applyFill="1" applyBorder="1" applyAlignment="1">
      <alignment vertical="center"/>
    </xf>
    <xf numFmtId="0" fontId="4" fillId="0" borderId="91" xfId="0" applyFont="1" applyFill="1" applyBorder="1" applyAlignment="1">
      <alignment vertical="center"/>
    </xf>
    <xf numFmtId="0" fontId="4" fillId="0" borderId="92" xfId="0" applyFont="1" applyFill="1" applyBorder="1" applyAlignment="1">
      <alignment vertical="center"/>
    </xf>
    <xf numFmtId="0" fontId="4" fillId="0" borderId="93" xfId="0" applyFont="1" applyFill="1" applyBorder="1" applyAlignment="1">
      <alignment vertical="center"/>
    </xf>
    <xf numFmtId="0" fontId="4" fillId="0" borderId="94" xfId="0" applyFont="1" applyFill="1" applyBorder="1" applyAlignment="1">
      <alignment vertical="center"/>
    </xf>
    <xf numFmtId="0" fontId="4" fillId="0" borderId="60" xfId="0" applyFont="1" applyFill="1" applyBorder="1" applyAlignment="1">
      <alignment vertical="center" wrapText="1"/>
    </xf>
    <xf numFmtId="0" fontId="4" fillId="0" borderId="59" xfId="0" applyFont="1" applyFill="1" applyBorder="1" applyAlignment="1">
      <alignment vertical="center"/>
    </xf>
    <xf numFmtId="0" fontId="4" fillId="0" borderId="95" xfId="0" applyFont="1" applyFill="1" applyBorder="1" applyAlignment="1">
      <alignment vertical="center"/>
    </xf>
    <xf numFmtId="0" fontId="4" fillId="0" borderId="96" xfId="0" applyFont="1" applyFill="1" applyBorder="1" applyAlignment="1">
      <alignment vertical="center"/>
    </xf>
    <xf numFmtId="0" fontId="4" fillId="0" borderId="97" xfId="0" applyFont="1" applyFill="1" applyBorder="1" applyAlignment="1">
      <alignment vertical="center"/>
    </xf>
    <xf numFmtId="0" fontId="4" fillId="0" borderId="98" xfId="0" applyFont="1" applyFill="1" applyBorder="1" applyAlignment="1">
      <alignment vertical="center" wrapText="1"/>
    </xf>
    <xf numFmtId="0" fontId="4" fillId="0" borderId="99" xfId="0" applyNumberFormat="1" applyFont="1" applyFill="1" applyBorder="1" applyAlignment="1">
      <alignment horizontal="center" vertical="center"/>
    </xf>
    <xf numFmtId="1" fontId="4" fillId="0" borderId="100" xfId="0" applyNumberFormat="1" applyFont="1" applyFill="1" applyBorder="1" applyAlignment="1">
      <alignment horizontal="center" vertical="center"/>
    </xf>
    <xf numFmtId="49" fontId="3" fillId="0" borderId="101" xfId="0" applyNumberFormat="1" applyFont="1" applyFill="1" applyBorder="1" applyAlignment="1">
      <alignment horizontal="left" vertical="center"/>
    </xf>
    <xf numFmtId="49" fontId="3" fillId="0" borderId="101" xfId="0" applyNumberFormat="1" applyFont="1" applyFill="1" applyBorder="1" applyAlignment="1">
      <alignment horizontal="left" vertical="center"/>
    </xf>
    <xf numFmtId="49" fontId="3" fillId="0" borderId="102" xfId="0" applyNumberFormat="1" applyFont="1" applyFill="1" applyBorder="1" applyAlignment="1">
      <alignment horizontal="left" vertical="center"/>
    </xf>
    <xf numFmtId="1" fontId="3" fillId="0" borderId="101" xfId="0" applyNumberFormat="1" applyFont="1" applyFill="1" applyBorder="1" applyAlignment="1">
      <alignment horizontal="left" vertical="center"/>
    </xf>
    <xf numFmtId="0" fontId="3" fillId="0" borderId="101" xfId="0" applyFont="1" applyFill="1" applyBorder="1" applyAlignment="1">
      <alignment horizontal="left" vertical="center"/>
    </xf>
    <xf numFmtId="49" fontId="3" fillId="0" borderId="103" xfId="0" applyNumberFormat="1" applyFont="1" applyFill="1" applyBorder="1" applyAlignment="1">
      <alignment horizontal="left"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16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vertical="center"/>
    </xf>
    <xf numFmtId="1" fontId="3" fillId="0" borderId="15" xfId="0" applyNumberFormat="1" applyFont="1" applyFill="1" applyBorder="1" applyAlignment="1">
      <alignment vertical="center"/>
    </xf>
    <xf numFmtId="0" fontId="4" fillId="0" borderId="49" xfId="0" applyFont="1" applyFill="1" applyBorder="1" applyAlignment="1">
      <alignment horizontal="center" vertical="center"/>
    </xf>
    <xf numFmtId="49" fontId="3" fillId="0" borderId="104" xfId="0" applyNumberFormat="1" applyFont="1" applyFill="1" applyBorder="1" applyAlignment="1">
      <alignment horizontal="left" vertical="center"/>
    </xf>
    <xf numFmtId="0" fontId="4" fillId="0" borderId="49" xfId="0" applyFont="1" applyFill="1" applyBorder="1" applyAlignment="1">
      <alignment horizontal="right" vertical="center"/>
    </xf>
    <xf numFmtId="0" fontId="3" fillId="0" borderId="49" xfId="0" applyFont="1" applyFill="1" applyBorder="1" applyAlignment="1">
      <alignment vertical="center"/>
    </xf>
    <xf numFmtId="0" fontId="6" fillId="0" borderId="105" xfId="0" applyFont="1" applyFill="1" applyBorder="1" applyAlignment="1">
      <alignment horizontal="right" vertical="center"/>
    </xf>
    <xf numFmtId="49" fontId="3" fillId="0" borderId="106" xfId="0" applyNumberFormat="1" applyFont="1" applyFill="1" applyBorder="1" applyAlignment="1">
      <alignment horizontal="left" vertical="center"/>
    </xf>
    <xf numFmtId="0" fontId="5" fillId="0" borderId="65" xfId="0" applyFont="1" applyFill="1" applyBorder="1" applyAlignment="1">
      <alignment vertical="center"/>
    </xf>
    <xf numFmtId="9" fontId="3" fillId="0" borderId="0" xfId="62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63" xfId="0" applyFont="1" applyFill="1" applyBorder="1" applyAlignment="1">
      <alignment vertical="center"/>
    </xf>
    <xf numFmtId="0" fontId="3" fillId="0" borderId="107" xfId="0" applyFont="1" applyFill="1" applyBorder="1" applyAlignment="1">
      <alignment horizontal="left" vertical="center"/>
    </xf>
    <xf numFmtId="49" fontId="3" fillId="0" borderId="106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49" fontId="3" fillId="0" borderId="83" xfId="0" applyNumberFormat="1" applyFont="1" applyFill="1" applyBorder="1" applyAlignment="1">
      <alignment vertical="center"/>
    </xf>
    <xf numFmtId="49" fontId="3" fillId="0" borderId="10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" fontId="3" fillId="0" borderId="101" xfId="0" applyNumberFormat="1" applyFont="1" applyFill="1" applyBorder="1" applyAlignment="1">
      <alignment vertical="center"/>
    </xf>
    <xf numFmtId="1" fontId="3" fillId="0" borderId="108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49" fontId="3" fillId="0" borderId="104" xfId="0" applyNumberFormat="1" applyFont="1" applyFill="1" applyBorder="1" applyAlignment="1">
      <alignment horizontal="left" vertical="center"/>
    </xf>
    <xf numFmtId="0" fontId="4" fillId="0" borderId="100" xfId="0" applyFont="1" applyFill="1" applyBorder="1" applyAlignment="1">
      <alignment horizontal="center" vertical="center"/>
    </xf>
    <xf numFmtId="0" fontId="4" fillId="0" borderId="109" xfId="0" applyFont="1" applyFill="1" applyBorder="1" applyAlignment="1">
      <alignment horizontal="center" vertical="center"/>
    </xf>
    <xf numFmtId="1" fontId="4" fillId="0" borderId="110" xfId="0" applyNumberFormat="1" applyFont="1" applyFill="1" applyBorder="1" applyAlignment="1">
      <alignment horizontal="center" vertical="center"/>
    </xf>
    <xf numFmtId="0" fontId="4" fillId="0" borderId="111" xfId="0" applyFont="1" applyFill="1" applyBorder="1" applyAlignment="1">
      <alignment vertical="center"/>
    </xf>
    <xf numFmtId="0" fontId="4" fillId="0" borderId="112" xfId="0" applyFont="1" applyFill="1" applyBorder="1" applyAlignment="1">
      <alignment vertical="center"/>
    </xf>
    <xf numFmtId="0" fontId="4" fillId="0" borderId="60" xfId="0" applyFont="1" applyFill="1" applyBorder="1" applyAlignment="1">
      <alignment vertical="center"/>
    </xf>
    <xf numFmtId="0" fontId="4" fillId="0" borderId="46" xfId="0" applyFont="1" applyFill="1" applyBorder="1" applyAlignment="1">
      <alignment horizontal="right" vertical="center"/>
    </xf>
    <xf numFmtId="0" fontId="4" fillId="32" borderId="59" xfId="0" applyFont="1" applyFill="1" applyBorder="1" applyAlignment="1">
      <alignment horizontal="right" vertical="center"/>
    </xf>
    <xf numFmtId="0" fontId="4" fillId="32" borderId="81" xfId="0" applyFont="1" applyFill="1" applyBorder="1" applyAlignment="1">
      <alignment vertical="center"/>
    </xf>
    <xf numFmtId="0" fontId="4" fillId="32" borderId="113" xfId="0" applyFont="1" applyFill="1" applyBorder="1" applyAlignment="1">
      <alignment vertical="center"/>
    </xf>
    <xf numFmtId="0" fontId="4" fillId="32" borderId="114" xfId="0" applyFont="1" applyFill="1" applyBorder="1" applyAlignment="1">
      <alignment vertical="center"/>
    </xf>
    <xf numFmtId="0" fontId="4" fillId="32" borderId="115" xfId="0" applyFont="1" applyFill="1" applyBorder="1" applyAlignment="1">
      <alignment vertical="center"/>
    </xf>
    <xf numFmtId="0" fontId="4" fillId="32" borderId="116" xfId="0" applyFont="1" applyFill="1" applyBorder="1" applyAlignment="1">
      <alignment vertical="center"/>
    </xf>
    <xf numFmtId="0" fontId="2" fillId="32" borderId="117" xfId="0" applyFont="1" applyFill="1" applyBorder="1" applyAlignment="1">
      <alignment horizontal="right"/>
    </xf>
    <xf numFmtId="0" fontId="2" fillId="32" borderId="118" xfId="0" applyFont="1" applyFill="1" applyBorder="1" applyAlignment="1">
      <alignment horizontal="right"/>
    </xf>
    <xf numFmtId="0" fontId="6" fillId="32" borderId="119" xfId="0" applyFont="1" applyFill="1" applyBorder="1" applyAlignment="1">
      <alignment horizontal="right" vertical="center"/>
    </xf>
    <xf numFmtId="0" fontId="0" fillId="32" borderId="115" xfId="0" applyFont="1" applyFill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18" fillId="0" borderId="65" xfId="0" applyFont="1" applyFill="1" applyBorder="1" applyAlignment="1">
      <alignment vertical="center"/>
    </xf>
    <xf numFmtId="0" fontId="11" fillId="0" borderId="65" xfId="0" applyFont="1" applyFill="1" applyBorder="1" applyAlignment="1">
      <alignment/>
    </xf>
    <xf numFmtId="0" fontId="4" fillId="0" borderId="120" xfId="0" applyFont="1" applyFill="1" applyBorder="1" applyAlignment="1">
      <alignment horizontal="center" vertical="center"/>
    </xf>
    <xf numFmtId="49" fontId="68" fillId="0" borderId="101" xfId="0" applyNumberFormat="1" applyFont="1" applyFill="1" applyBorder="1" applyAlignment="1">
      <alignment horizontal="left" vertical="center"/>
    </xf>
    <xf numFmtId="0" fontId="6" fillId="0" borderId="59" xfId="0" applyFont="1" applyFill="1" applyBorder="1" applyAlignment="1">
      <alignment horizontal="right" vertical="center"/>
    </xf>
    <xf numFmtId="0" fontId="6" fillId="0" borderId="75" xfId="0" applyFont="1" applyFill="1" applyBorder="1" applyAlignment="1">
      <alignment horizontal="right" vertical="center"/>
    </xf>
    <xf numFmtId="49" fontId="3" fillId="0" borderId="121" xfId="0" applyNumberFormat="1" applyFont="1" applyFill="1" applyBorder="1" applyAlignment="1">
      <alignment horizontal="left" vertical="center"/>
    </xf>
    <xf numFmtId="0" fontId="6" fillId="0" borderId="96" xfId="0" applyFont="1" applyFill="1" applyBorder="1" applyAlignment="1">
      <alignment horizontal="right" vertical="center"/>
    </xf>
    <xf numFmtId="0" fontId="4" fillId="0" borderId="58" xfId="0" applyFont="1" applyFill="1" applyBorder="1" applyAlignment="1">
      <alignment vertical="center"/>
    </xf>
    <xf numFmtId="0" fontId="4" fillId="0" borderId="122" xfId="0" applyFont="1" applyFill="1" applyBorder="1" applyAlignment="1">
      <alignment vertical="center" wrapText="1"/>
    </xf>
    <xf numFmtId="0" fontId="4" fillId="0" borderId="123" xfId="0" applyFont="1" applyFill="1" applyBorder="1" applyAlignment="1">
      <alignment vertical="center"/>
    </xf>
    <xf numFmtId="0" fontId="4" fillId="0" borderId="124" xfId="0" applyFont="1" applyFill="1" applyBorder="1" applyAlignment="1">
      <alignment vertical="center"/>
    </xf>
    <xf numFmtId="0" fontId="4" fillId="0" borderId="125" xfId="0" applyFont="1" applyFill="1" applyBorder="1" applyAlignment="1">
      <alignment vertical="center"/>
    </xf>
    <xf numFmtId="0" fontId="4" fillId="0" borderId="126" xfId="0" applyFont="1" applyFill="1" applyBorder="1" applyAlignment="1">
      <alignment vertical="center"/>
    </xf>
    <xf numFmtId="0" fontId="4" fillId="0" borderId="127" xfId="0" applyFont="1" applyFill="1" applyBorder="1" applyAlignment="1">
      <alignment vertical="center"/>
    </xf>
    <xf numFmtId="0" fontId="4" fillId="0" borderId="128" xfId="0" applyFont="1" applyFill="1" applyBorder="1" applyAlignment="1">
      <alignment vertical="center"/>
    </xf>
    <xf numFmtId="0" fontId="4" fillId="0" borderId="129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3" fillId="0" borderId="49" xfId="0" applyFont="1" applyFill="1" applyBorder="1" applyAlignment="1">
      <alignment vertical="center"/>
    </xf>
    <xf numFmtId="0" fontId="4" fillId="0" borderId="130" xfId="0" applyFont="1" applyFill="1" applyBorder="1" applyAlignment="1">
      <alignment vertical="center"/>
    </xf>
    <xf numFmtId="0" fontId="4" fillId="0" borderId="131" xfId="0" applyFont="1" applyFill="1" applyBorder="1" applyAlignment="1">
      <alignment vertical="center"/>
    </xf>
    <xf numFmtId="0" fontId="4" fillId="0" borderId="132" xfId="0" applyFont="1" applyFill="1" applyBorder="1" applyAlignment="1">
      <alignment vertical="center"/>
    </xf>
    <xf numFmtId="0" fontId="4" fillId="32" borderId="80" xfId="0" applyFont="1" applyFill="1" applyBorder="1" applyAlignment="1">
      <alignment vertical="center"/>
    </xf>
    <xf numFmtId="0" fontId="4" fillId="32" borderId="133" xfId="0" applyFont="1" applyFill="1" applyBorder="1" applyAlignment="1">
      <alignment vertical="center"/>
    </xf>
    <xf numFmtId="0" fontId="4" fillId="32" borderId="134" xfId="0" applyFont="1" applyFill="1" applyBorder="1" applyAlignment="1">
      <alignment vertical="center"/>
    </xf>
    <xf numFmtId="0" fontId="4" fillId="0" borderId="64" xfId="0" applyFont="1" applyFill="1" applyBorder="1" applyAlignment="1">
      <alignment horizontal="left" vertical="center" wrapText="1"/>
    </xf>
    <xf numFmtId="49" fontId="3" fillId="0" borderId="83" xfId="0" applyNumberFormat="1" applyFont="1" applyFill="1" applyBorder="1" applyAlignment="1">
      <alignment horizontal="left" vertical="center"/>
    </xf>
    <xf numFmtId="0" fontId="18" fillId="0" borderId="63" xfId="0" applyFont="1" applyFill="1" applyBorder="1" applyAlignment="1">
      <alignment vertical="center"/>
    </xf>
    <xf numFmtId="0" fontId="4" fillId="32" borderId="119" xfId="0" applyFont="1" applyFill="1" applyBorder="1" applyAlignment="1">
      <alignment horizontal="right" vertical="center"/>
    </xf>
    <xf numFmtId="0" fontId="3" fillId="0" borderId="49" xfId="0" applyFont="1" applyFill="1" applyBorder="1" applyAlignment="1">
      <alignment horizontal="left" vertical="center"/>
    </xf>
    <xf numFmtId="0" fontId="4" fillId="0" borderId="135" xfId="0" applyFont="1" applyFill="1" applyBorder="1" applyAlignment="1">
      <alignment horizontal="right" vertical="center" wrapText="1"/>
    </xf>
    <xf numFmtId="0" fontId="4" fillId="0" borderId="133" xfId="0" applyFont="1" applyFill="1" applyBorder="1" applyAlignment="1">
      <alignment vertical="center"/>
    </xf>
    <xf numFmtId="0" fontId="4" fillId="0" borderId="80" xfId="0" applyFont="1" applyFill="1" applyBorder="1" applyAlignment="1">
      <alignment vertical="center"/>
    </xf>
    <xf numFmtId="0" fontId="4" fillId="0" borderId="134" xfId="0" applyFont="1" applyFill="1" applyBorder="1" applyAlignment="1">
      <alignment vertical="center"/>
    </xf>
    <xf numFmtId="0" fontId="4" fillId="0" borderId="136" xfId="0" applyFont="1" applyFill="1" applyBorder="1" applyAlignment="1">
      <alignment vertical="center" wrapText="1"/>
    </xf>
    <xf numFmtId="0" fontId="4" fillId="0" borderId="137" xfId="0" applyFont="1" applyFill="1" applyBorder="1" applyAlignment="1">
      <alignment vertical="center"/>
    </xf>
    <xf numFmtId="0" fontId="4" fillId="0" borderId="138" xfId="0" applyFont="1" applyFill="1" applyBorder="1" applyAlignment="1">
      <alignment vertical="center"/>
    </xf>
    <xf numFmtId="0" fontId="4" fillId="0" borderId="139" xfId="0" applyFont="1" applyFill="1" applyBorder="1" applyAlignment="1">
      <alignment vertical="center"/>
    </xf>
    <xf numFmtId="0" fontId="6" fillId="0" borderId="138" xfId="0" applyFont="1" applyFill="1" applyBorder="1" applyAlignment="1">
      <alignment vertical="center"/>
    </xf>
    <xf numFmtId="0" fontId="6" fillId="0" borderId="140" xfId="0" applyFont="1" applyFill="1" applyBorder="1" applyAlignment="1">
      <alignment vertical="center"/>
    </xf>
    <xf numFmtId="0" fontId="4" fillId="0" borderId="81" xfId="0" applyFont="1" applyFill="1" applyBorder="1" applyAlignment="1">
      <alignment horizontal="right" vertical="center"/>
    </xf>
    <xf numFmtId="0" fontId="4" fillId="0" borderId="141" xfId="0" applyFont="1" applyFill="1" applyBorder="1" applyAlignment="1">
      <alignment vertical="center"/>
    </xf>
    <xf numFmtId="0" fontId="4" fillId="0" borderId="142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right" vertical="center"/>
    </xf>
    <xf numFmtId="0" fontId="4" fillId="0" borderId="143" xfId="0" applyFont="1" applyFill="1" applyBorder="1" applyAlignment="1">
      <alignment horizontal="right" vertical="center"/>
    </xf>
    <xf numFmtId="0" fontId="4" fillId="0" borderId="144" xfId="0" applyFont="1" applyFill="1" applyBorder="1" applyAlignment="1">
      <alignment vertical="center" wrapText="1"/>
    </xf>
    <xf numFmtId="0" fontId="4" fillId="0" borderId="145" xfId="0" applyFont="1" applyFill="1" applyBorder="1" applyAlignment="1">
      <alignment vertical="center"/>
    </xf>
    <xf numFmtId="0" fontId="6" fillId="0" borderId="71" xfId="0" applyFont="1" applyFill="1" applyBorder="1" applyAlignment="1">
      <alignment vertical="center"/>
    </xf>
    <xf numFmtId="0" fontId="4" fillId="32" borderId="146" xfId="0" applyFont="1" applyFill="1" applyBorder="1" applyAlignment="1">
      <alignment horizontal="right" vertical="center"/>
    </xf>
    <xf numFmtId="0" fontId="4" fillId="32" borderId="147" xfId="0" applyFont="1" applyFill="1" applyBorder="1" applyAlignment="1">
      <alignment vertical="center"/>
    </xf>
    <xf numFmtId="0" fontId="4" fillId="32" borderId="148" xfId="0" applyFont="1" applyFill="1" applyBorder="1" applyAlignment="1">
      <alignment vertical="center"/>
    </xf>
    <xf numFmtId="0" fontId="69" fillId="0" borderId="83" xfId="0" applyFont="1" applyFill="1" applyBorder="1" applyAlignment="1">
      <alignment horizontal="left" vertical="center" wrapText="1"/>
    </xf>
    <xf numFmtId="49" fontId="68" fillId="0" borderId="101" xfId="0" applyNumberFormat="1" applyFont="1" applyFill="1" applyBorder="1" applyAlignment="1">
      <alignment horizontal="left" vertical="center"/>
    </xf>
    <xf numFmtId="177" fontId="68" fillId="0" borderId="103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49" fontId="0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vertical="center"/>
    </xf>
    <xf numFmtId="49" fontId="0" fillId="0" borderId="101" xfId="0" applyNumberFormat="1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70" fillId="0" borderId="15" xfId="0" applyFont="1" applyFill="1" applyBorder="1" applyAlignment="1">
      <alignment vertical="center"/>
    </xf>
    <xf numFmtId="0" fontId="5" fillId="0" borderId="64" xfId="0" applyFont="1" applyFill="1" applyBorder="1" applyAlignment="1">
      <alignment vertical="center"/>
    </xf>
    <xf numFmtId="0" fontId="0" fillId="0" borderId="101" xfId="0" applyFont="1" applyFill="1" applyBorder="1" applyAlignment="1">
      <alignment horizontal="left" vertical="center"/>
    </xf>
    <xf numFmtId="1" fontId="0" fillId="0" borderId="101" xfId="0" applyNumberFormat="1" applyFont="1" applyFill="1" applyBorder="1" applyAlignment="1">
      <alignment horizontal="left" vertical="center"/>
    </xf>
    <xf numFmtId="49" fontId="0" fillId="0" borderId="101" xfId="0" applyNumberFormat="1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 wrapText="1"/>
    </xf>
    <xf numFmtId="49" fontId="0" fillId="0" borderId="102" xfId="0" applyNumberFormat="1" applyFont="1" applyFill="1" applyBorder="1" applyAlignment="1">
      <alignment horizontal="left" vertical="center"/>
    </xf>
    <xf numFmtId="0" fontId="5" fillId="0" borderId="67" xfId="0" applyFont="1" applyFill="1" applyBorder="1" applyAlignment="1">
      <alignment vertical="center"/>
    </xf>
    <xf numFmtId="0" fontId="5" fillId="0" borderId="65" xfId="0" applyFont="1" applyFill="1" applyBorder="1" applyAlignment="1">
      <alignment vertical="center"/>
    </xf>
    <xf numFmtId="0" fontId="5" fillId="0" borderId="68" xfId="0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5" fillId="0" borderId="65" xfId="0" applyFont="1" applyFill="1" applyBorder="1" applyAlignment="1">
      <alignment vertical="center" wrapText="1"/>
    </xf>
    <xf numFmtId="49" fontId="0" fillId="0" borderId="149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 wrapText="1"/>
    </xf>
    <xf numFmtId="49" fontId="5" fillId="0" borderId="0" xfId="0" applyNumberFormat="1" applyFont="1" applyFill="1" applyAlignment="1">
      <alignment horizontal="left" vertical="center"/>
    </xf>
    <xf numFmtId="49" fontId="12" fillId="0" borderId="0" xfId="0" applyNumberFormat="1" applyFont="1" applyFill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5" fillId="0" borderId="63" xfId="0" applyFont="1" applyFill="1" applyBorder="1" applyAlignment="1">
      <alignment vertical="center"/>
    </xf>
    <xf numFmtId="0" fontId="71" fillId="0" borderId="83" xfId="0" applyFont="1" applyFill="1" applyBorder="1" applyAlignment="1">
      <alignment horizontal="left" vertical="center" wrapText="1"/>
    </xf>
    <xf numFmtId="0" fontId="5" fillId="0" borderId="144" xfId="0" applyFont="1" applyFill="1" applyBorder="1" applyAlignment="1">
      <alignment vertical="center" wrapText="1"/>
    </xf>
    <xf numFmtId="49" fontId="72" fillId="0" borderId="101" xfId="0" applyNumberFormat="1" applyFont="1" applyFill="1" applyBorder="1" applyAlignment="1">
      <alignment horizontal="left" vertical="center"/>
    </xf>
    <xf numFmtId="0" fontId="5" fillId="0" borderId="84" xfId="0" applyFont="1" applyFill="1" applyBorder="1" applyAlignment="1">
      <alignment vertical="center" wrapText="1"/>
    </xf>
    <xf numFmtId="0" fontId="5" fillId="0" borderId="64" xfId="0" applyFont="1" applyFill="1" applyBorder="1" applyAlignment="1">
      <alignment horizontal="left" vertical="center" wrapText="1"/>
    </xf>
    <xf numFmtId="49" fontId="0" fillId="0" borderId="83" xfId="0" applyNumberFormat="1" applyFont="1" applyFill="1" applyBorder="1" applyAlignment="1">
      <alignment horizontal="left" vertical="center"/>
    </xf>
    <xf numFmtId="0" fontId="19" fillId="0" borderId="63" xfId="0" applyFont="1" applyFill="1" applyBorder="1" applyAlignment="1">
      <alignment vertical="center"/>
    </xf>
    <xf numFmtId="0" fontId="19" fillId="0" borderId="65" xfId="0" applyFont="1" applyFill="1" applyBorder="1" applyAlignment="1">
      <alignment vertical="center"/>
    </xf>
    <xf numFmtId="0" fontId="13" fillId="0" borderId="65" xfId="0" applyFont="1" applyFill="1" applyBorder="1" applyAlignment="1">
      <alignment/>
    </xf>
    <xf numFmtId="0" fontId="5" fillId="0" borderId="68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vertical="top" wrapText="1"/>
    </xf>
    <xf numFmtId="49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0" fillId="0" borderId="83" xfId="0" applyFont="1" applyFill="1" applyBorder="1" applyAlignment="1">
      <alignment horizontal="left" vertical="center"/>
    </xf>
    <xf numFmtId="49" fontId="3" fillId="0" borderId="107" xfId="0" applyNumberFormat="1" applyFont="1" applyFill="1" applyBorder="1" applyAlignment="1">
      <alignment horizontal="left" vertical="center"/>
    </xf>
    <xf numFmtId="49" fontId="3" fillId="0" borderId="150" xfId="0" applyNumberFormat="1" applyFont="1" applyFill="1" applyBorder="1" applyAlignment="1">
      <alignment horizontal="left" vertical="center"/>
    </xf>
    <xf numFmtId="49" fontId="0" fillId="0" borderId="38" xfId="0" applyNumberFormat="1" applyFont="1" applyFill="1" applyBorder="1" applyAlignment="1">
      <alignment horizontal="left" vertical="center"/>
    </xf>
    <xf numFmtId="49" fontId="0" fillId="0" borderId="105" xfId="0" applyNumberFormat="1" applyFont="1" applyFill="1" applyBorder="1" applyAlignment="1">
      <alignment horizontal="left" vertical="center"/>
    </xf>
    <xf numFmtId="49" fontId="0" fillId="0" borderId="80" xfId="0" applyNumberFormat="1" applyFont="1" applyFill="1" applyBorder="1" applyAlignment="1">
      <alignment horizontal="left" vertical="center"/>
    </xf>
    <xf numFmtId="0" fontId="5" fillId="0" borderId="151" xfId="0" applyFont="1" applyFill="1" applyBorder="1" applyAlignment="1">
      <alignment horizontal="center" vertical="center" wrapText="1"/>
    </xf>
    <xf numFmtId="0" fontId="0" fillId="32" borderId="114" xfId="0" applyFont="1" applyFill="1" applyBorder="1" applyAlignment="1">
      <alignment/>
    </xf>
    <xf numFmtId="0" fontId="3" fillId="0" borderId="101" xfId="0" applyFont="1" applyFill="1" applyBorder="1" applyAlignment="1">
      <alignment vertical="center"/>
    </xf>
    <xf numFmtId="0" fontId="3" fillId="0" borderId="103" xfId="0" applyFont="1" applyFill="1" applyBorder="1" applyAlignment="1">
      <alignment vertical="center"/>
    </xf>
    <xf numFmtId="0" fontId="3" fillId="0" borderId="149" xfId="0" applyFont="1" applyFill="1" applyBorder="1" applyAlignment="1">
      <alignment vertical="center"/>
    </xf>
    <xf numFmtId="0" fontId="0" fillId="32" borderId="118" xfId="0" applyFont="1" applyFill="1" applyBorder="1" applyAlignment="1">
      <alignment/>
    </xf>
    <xf numFmtId="0" fontId="8" fillId="0" borderId="57" xfId="0" applyFont="1" applyFill="1" applyBorder="1" applyAlignment="1">
      <alignment horizontal="right"/>
    </xf>
    <xf numFmtId="0" fontId="8" fillId="0" borderId="15" xfId="0" applyFont="1" applyFill="1" applyBorder="1" applyAlignment="1">
      <alignment horizontal="right"/>
    </xf>
    <xf numFmtId="0" fontId="8" fillId="0" borderId="63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1" fontId="3" fillId="0" borderId="68" xfId="0" applyNumberFormat="1" applyFont="1" applyFill="1" applyBorder="1" applyAlignment="1">
      <alignment horizontal="left" vertical="center"/>
    </xf>
    <xf numFmtId="0" fontId="3" fillId="0" borderId="64" xfId="0" applyFont="1" applyFill="1" applyBorder="1" applyAlignment="1">
      <alignment vertical="center"/>
    </xf>
    <xf numFmtId="0" fontId="3" fillId="0" borderId="63" xfId="0" applyFont="1" applyFill="1" applyBorder="1" applyAlignment="1">
      <alignment vertical="center"/>
    </xf>
    <xf numFmtId="0" fontId="0" fillId="0" borderId="152" xfId="0" applyFont="1" applyFill="1" applyBorder="1" applyAlignment="1">
      <alignment vertical="center"/>
    </xf>
    <xf numFmtId="0" fontId="3" fillId="0" borderId="67" xfId="0" applyFont="1" applyFill="1" applyBorder="1" applyAlignment="1">
      <alignment vertical="center"/>
    </xf>
    <xf numFmtId="0" fontId="3" fillId="0" borderId="153" xfId="0" applyFont="1" applyFill="1" applyBorder="1" applyAlignment="1">
      <alignment vertical="center"/>
    </xf>
    <xf numFmtId="0" fontId="3" fillId="0" borderId="57" xfId="0" applyFont="1" applyFill="1" applyBorder="1" applyAlignment="1">
      <alignment vertical="center"/>
    </xf>
    <xf numFmtId="0" fontId="0" fillId="0" borderId="68" xfId="0" applyFont="1" applyFill="1" applyBorder="1" applyAlignment="1">
      <alignment vertical="center"/>
    </xf>
    <xf numFmtId="1" fontId="3" fillId="0" borderId="63" xfId="0" applyNumberFormat="1" applyFont="1" applyFill="1" applyBorder="1" applyAlignment="1">
      <alignment horizontal="left" vertical="center"/>
    </xf>
    <xf numFmtId="0" fontId="0" fillId="0" borderId="149" xfId="0" applyFill="1" applyBorder="1" applyAlignment="1">
      <alignment horizontal="center"/>
    </xf>
    <xf numFmtId="0" fontId="25" fillId="0" borderId="39" xfId="0" applyFont="1" applyFill="1" applyBorder="1" applyAlignment="1">
      <alignment horizontal="right" vertical="center"/>
    </xf>
    <xf numFmtId="49" fontId="0" fillId="0" borderId="39" xfId="0" applyNumberFormat="1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15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17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42" xfId="0" applyFont="1" applyFill="1" applyBorder="1" applyAlignment="1">
      <alignment horizontal="right" vertical="center"/>
    </xf>
    <xf numFmtId="0" fontId="3" fillId="0" borderId="68" xfId="0" applyFont="1" applyFill="1" applyBorder="1" applyAlignment="1">
      <alignment vertical="center"/>
    </xf>
    <xf numFmtId="0" fontId="25" fillId="32" borderId="80" xfId="0" applyFont="1" applyFill="1" applyBorder="1" applyAlignment="1">
      <alignment horizontal="right" vertical="center"/>
    </xf>
    <xf numFmtId="0" fontId="0" fillId="32" borderId="147" xfId="0" applyFont="1" applyFill="1" applyBorder="1" applyAlignment="1">
      <alignment horizontal="center"/>
    </xf>
    <xf numFmtId="0" fontId="0" fillId="32" borderId="151" xfId="0" applyFill="1" applyBorder="1" applyAlignment="1">
      <alignment horizontal="center"/>
    </xf>
    <xf numFmtId="0" fontId="25" fillId="0" borderId="155" xfId="0" applyFont="1" applyFill="1" applyBorder="1" applyAlignment="1">
      <alignment horizontal="right" vertical="center"/>
    </xf>
    <xf numFmtId="0" fontId="0" fillId="0" borderId="156" xfId="0" applyFont="1" applyFill="1" applyBorder="1" applyAlignment="1">
      <alignment horizontal="center"/>
    </xf>
    <xf numFmtId="0" fontId="0" fillId="0" borderId="111" xfId="0" applyFill="1" applyBorder="1" applyAlignment="1">
      <alignment horizontal="center"/>
    </xf>
    <xf numFmtId="49" fontId="5" fillId="32" borderId="117" xfId="0" applyNumberFormat="1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right" vertical="center"/>
    </xf>
    <xf numFmtId="0" fontId="6" fillId="0" borderId="42" xfId="0" applyFont="1" applyFill="1" applyBorder="1" applyAlignment="1">
      <alignment horizontal="right" vertical="center"/>
    </xf>
    <xf numFmtId="0" fontId="3" fillId="0" borderId="149" xfId="0" applyFont="1" applyFill="1" applyBorder="1" applyAlignment="1">
      <alignment vertical="center"/>
    </xf>
    <xf numFmtId="49" fontId="3" fillId="0" borderId="149" xfId="0" applyNumberFormat="1" applyFont="1" applyFill="1" applyBorder="1" applyAlignment="1">
      <alignment vertical="center"/>
    </xf>
    <xf numFmtId="0" fontId="3" fillId="0" borderId="157" xfId="0" applyFont="1" applyFill="1" applyBorder="1" applyAlignment="1">
      <alignment vertical="center"/>
    </xf>
    <xf numFmtId="49" fontId="3" fillId="0" borderId="158" xfId="0" applyNumberFormat="1" applyFont="1" applyFill="1" applyBorder="1" applyAlignment="1">
      <alignment horizontal="left" vertical="center"/>
    </xf>
    <xf numFmtId="49" fontId="3" fillId="0" borderId="158" xfId="0" applyNumberFormat="1" applyFont="1" applyFill="1" applyBorder="1" applyAlignment="1">
      <alignment vertical="center"/>
    </xf>
    <xf numFmtId="0" fontId="0" fillId="32" borderId="159" xfId="0" applyFont="1" applyFill="1" applyBorder="1" applyAlignment="1">
      <alignment/>
    </xf>
    <xf numFmtId="0" fontId="3" fillId="0" borderId="158" xfId="0" applyFont="1" applyFill="1" applyBorder="1" applyAlignment="1">
      <alignment vertical="center"/>
    </xf>
    <xf numFmtId="1" fontId="3" fillId="0" borderId="158" xfId="0" applyNumberFormat="1" applyFont="1" applyFill="1" applyBorder="1" applyAlignment="1">
      <alignment vertical="center"/>
    </xf>
    <xf numFmtId="0" fontId="3" fillId="0" borderId="160" xfId="0" applyFont="1" applyFill="1" applyBorder="1" applyAlignment="1">
      <alignment vertical="center"/>
    </xf>
    <xf numFmtId="49" fontId="3" fillId="0" borderId="161" xfId="0" applyNumberFormat="1" applyFont="1" applyFill="1" applyBorder="1" applyAlignment="1">
      <alignment vertical="center"/>
    </xf>
    <xf numFmtId="0" fontId="3" fillId="0" borderId="162" xfId="0" applyFont="1" applyFill="1" applyBorder="1" applyAlignment="1">
      <alignment vertical="center"/>
    </xf>
    <xf numFmtId="49" fontId="3" fillId="0" borderId="163" xfId="0" applyNumberFormat="1" applyFont="1" applyFill="1" applyBorder="1" applyAlignment="1">
      <alignment vertical="center"/>
    </xf>
    <xf numFmtId="0" fontId="3" fillId="0" borderId="164" xfId="0" applyFont="1" applyFill="1" applyBorder="1" applyAlignment="1">
      <alignment vertical="center"/>
    </xf>
    <xf numFmtId="1" fontId="3" fillId="0" borderId="158" xfId="0" applyNumberFormat="1" applyFont="1" applyFill="1" applyBorder="1" applyAlignment="1">
      <alignment horizontal="left" vertical="center"/>
    </xf>
    <xf numFmtId="1" fontId="3" fillId="0" borderId="165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66" xfId="0" applyFont="1" applyFill="1" applyBorder="1" applyAlignment="1">
      <alignment horizontal="right" vertical="center"/>
    </xf>
    <xf numFmtId="0" fontId="5" fillId="32" borderId="117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 vertical="center"/>
    </xf>
    <xf numFmtId="0" fontId="7" fillId="0" borderId="167" xfId="0" applyFont="1" applyFill="1" applyBorder="1" applyAlignment="1">
      <alignment horizontal="right"/>
    </xf>
    <xf numFmtId="0" fontId="7" fillId="0" borderId="166" xfId="0" applyFont="1" applyFill="1" applyBorder="1" applyAlignment="1">
      <alignment horizontal="right"/>
    </xf>
    <xf numFmtId="0" fontId="7" fillId="0" borderId="168" xfId="0" applyFont="1" applyFill="1" applyBorder="1" applyAlignment="1">
      <alignment horizontal="right"/>
    </xf>
    <xf numFmtId="0" fontId="5" fillId="0" borderId="166" xfId="0" applyFont="1" applyFill="1" applyBorder="1" applyAlignment="1">
      <alignment horizontal="right"/>
    </xf>
    <xf numFmtId="0" fontId="5" fillId="0" borderId="25" xfId="0" applyFont="1" applyFill="1" applyBorder="1" applyAlignment="1">
      <alignment horizontal="right" vertical="center"/>
    </xf>
    <xf numFmtId="0" fontId="5" fillId="0" borderId="169" xfId="0" applyFont="1" applyFill="1" applyBorder="1" applyAlignment="1">
      <alignment horizontal="right" vertical="center"/>
    </xf>
    <xf numFmtId="0" fontId="5" fillId="0" borderId="166" xfId="0" applyFont="1" applyFill="1" applyBorder="1" applyAlignment="1">
      <alignment horizontal="right"/>
    </xf>
    <xf numFmtId="0" fontId="4" fillId="0" borderId="170" xfId="0" applyFont="1" applyFill="1" applyBorder="1" applyAlignment="1">
      <alignment horizontal="right" vertical="center"/>
    </xf>
    <xf numFmtId="0" fontId="25" fillId="0" borderId="56" xfId="0" applyFont="1" applyFill="1" applyBorder="1" applyAlignment="1">
      <alignment horizontal="right" vertical="center"/>
    </xf>
    <xf numFmtId="0" fontId="0" fillId="0" borderId="121" xfId="0" applyFont="1" applyFill="1" applyBorder="1" applyAlignment="1">
      <alignment horizontal="center"/>
    </xf>
    <xf numFmtId="0" fontId="3" fillId="0" borderId="163" xfId="0" applyFont="1" applyFill="1" applyBorder="1" applyAlignment="1">
      <alignment vertical="center"/>
    </xf>
    <xf numFmtId="0" fontId="3" fillId="0" borderId="83" xfId="0" applyFont="1" applyFill="1" applyBorder="1" applyAlignment="1">
      <alignment vertical="center"/>
    </xf>
    <xf numFmtId="0" fontId="6" fillId="32" borderId="116" xfId="0" applyFont="1" applyFill="1" applyBorder="1" applyAlignment="1">
      <alignment horizontal="right"/>
    </xf>
    <xf numFmtId="0" fontId="5" fillId="32" borderId="117" xfId="0" applyFont="1" applyFill="1" applyBorder="1" applyAlignment="1">
      <alignment vertical="center"/>
    </xf>
    <xf numFmtId="0" fontId="0" fillId="0" borderId="171" xfId="0" applyFont="1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5" fillId="0" borderId="25" xfId="0" applyFont="1" applyFill="1" applyBorder="1" applyAlignment="1">
      <alignment horizontal="right"/>
    </xf>
    <xf numFmtId="49" fontId="5" fillId="32" borderId="119" xfId="0" applyNumberFormat="1" applyFont="1" applyFill="1" applyBorder="1" applyAlignment="1">
      <alignment horizontal="left" vertical="center"/>
    </xf>
    <xf numFmtId="0" fontId="6" fillId="0" borderId="154" xfId="0" applyFont="1" applyFill="1" applyBorder="1" applyAlignment="1">
      <alignment horizontal="right" vertical="center"/>
    </xf>
    <xf numFmtId="0" fontId="3" fillId="0" borderId="101" xfId="0" applyNumberFormat="1" applyFont="1" applyFill="1" applyBorder="1" applyAlignment="1">
      <alignment vertical="center"/>
    </xf>
    <xf numFmtId="49" fontId="3" fillId="0" borderId="172" xfId="0" applyNumberFormat="1" applyFont="1" applyFill="1" applyBorder="1" applyAlignment="1">
      <alignment vertical="center"/>
    </xf>
    <xf numFmtId="1" fontId="3" fillId="0" borderId="157" xfId="0" applyNumberFormat="1" applyFont="1" applyFill="1" applyBorder="1" applyAlignment="1">
      <alignment horizontal="left" vertical="center"/>
    </xf>
    <xf numFmtId="0" fontId="3" fillId="0" borderId="158" xfId="0" applyNumberFormat="1" applyFont="1" applyFill="1" applyBorder="1" applyAlignment="1">
      <alignment vertical="center"/>
    </xf>
    <xf numFmtId="49" fontId="3" fillId="0" borderId="173" xfId="0" applyNumberFormat="1" applyFont="1" applyFill="1" applyBorder="1" applyAlignment="1">
      <alignment vertical="center"/>
    </xf>
    <xf numFmtId="1" fontId="3" fillId="0" borderId="174" xfId="0" applyNumberFormat="1" applyFont="1" applyFill="1" applyBorder="1" applyAlignment="1">
      <alignment horizontal="left" vertical="center"/>
    </xf>
    <xf numFmtId="0" fontId="3" fillId="0" borderId="109" xfId="0" applyNumberFormat="1" applyFont="1" applyFill="1" applyBorder="1" applyAlignment="1">
      <alignment vertical="center"/>
    </xf>
    <xf numFmtId="49" fontId="3" fillId="0" borderId="175" xfId="0" applyNumberFormat="1" applyFont="1" applyFill="1" applyBorder="1" applyAlignment="1">
      <alignment vertical="center"/>
    </xf>
    <xf numFmtId="0" fontId="0" fillId="32" borderId="176" xfId="0" applyFont="1" applyFill="1" applyBorder="1" applyAlignment="1">
      <alignment/>
    </xf>
    <xf numFmtId="49" fontId="3" fillId="0" borderId="177" xfId="0" applyNumberFormat="1" applyFont="1" applyFill="1" applyBorder="1" applyAlignment="1">
      <alignment vertical="center"/>
    </xf>
    <xf numFmtId="49" fontId="3" fillId="0" borderId="109" xfId="0" applyNumberFormat="1" applyFont="1" applyFill="1" applyBorder="1" applyAlignment="1">
      <alignment vertical="center"/>
    </xf>
    <xf numFmtId="49" fontId="3" fillId="0" borderId="178" xfId="0" applyNumberFormat="1" applyFont="1" applyFill="1" applyBorder="1" applyAlignment="1">
      <alignment vertical="center"/>
    </xf>
    <xf numFmtId="0" fontId="4" fillId="0" borderId="179" xfId="0" applyFont="1" applyFill="1" applyBorder="1" applyAlignment="1">
      <alignment horizontal="right" vertical="center"/>
    </xf>
    <xf numFmtId="0" fontId="4" fillId="0" borderId="180" xfId="0" applyFont="1" applyFill="1" applyBorder="1" applyAlignment="1">
      <alignment horizontal="right" vertical="center"/>
    </xf>
    <xf numFmtId="0" fontId="5" fillId="0" borderId="181" xfId="0" applyFont="1" applyFill="1" applyBorder="1" applyAlignment="1">
      <alignment horizontal="right" vertical="center"/>
    </xf>
    <xf numFmtId="0" fontId="5" fillId="32" borderId="182" xfId="0" applyFont="1" applyFill="1" applyBorder="1" applyAlignment="1">
      <alignment horizontal="right"/>
    </xf>
    <xf numFmtId="0" fontId="4" fillId="0" borderId="183" xfId="0" applyFont="1" applyFill="1" applyBorder="1" applyAlignment="1">
      <alignment horizontal="right" vertical="center"/>
    </xf>
    <xf numFmtId="0" fontId="4" fillId="0" borderId="181" xfId="0" applyFont="1" applyFill="1" applyBorder="1" applyAlignment="1">
      <alignment horizontal="right" vertical="center"/>
    </xf>
    <xf numFmtId="0" fontId="0" fillId="0" borderId="184" xfId="0" applyFont="1" applyFill="1" applyBorder="1" applyAlignment="1">
      <alignment horizontal="right" vertical="center"/>
    </xf>
    <xf numFmtId="0" fontId="0" fillId="32" borderId="185" xfId="0" applyFill="1" applyBorder="1" applyAlignment="1">
      <alignment horizontal="center"/>
    </xf>
    <xf numFmtId="0" fontId="25" fillId="32" borderId="133" xfId="0" applyFont="1" applyFill="1" applyBorder="1" applyAlignment="1">
      <alignment horizontal="right" vertical="center"/>
    </xf>
    <xf numFmtId="0" fontId="4" fillId="0" borderId="71" xfId="0" applyFont="1" applyFill="1" applyBorder="1" applyAlignment="1">
      <alignment horizontal="right" vertical="center"/>
    </xf>
    <xf numFmtId="0" fontId="4" fillId="0" borderId="42" xfId="0" applyFont="1" applyFill="1" applyBorder="1" applyAlignment="1">
      <alignment horizontal="right" vertical="center"/>
    </xf>
    <xf numFmtId="49" fontId="3" fillId="0" borderId="108" xfId="0" applyNumberFormat="1" applyFont="1" applyFill="1" applyBorder="1" applyAlignment="1">
      <alignment vertical="center"/>
    </xf>
    <xf numFmtId="49" fontId="3" fillId="0" borderId="157" xfId="0" applyNumberFormat="1" applyFont="1" applyFill="1" applyBorder="1" applyAlignment="1">
      <alignment horizontal="left" vertical="center"/>
    </xf>
    <xf numFmtId="49" fontId="3" fillId="0" borderId="165" xfId="0" applyNumberFormat="1" applyFont="1" applyFill="1" applyBorder="1" applyAlignment="1">
      <alignment vertical="center"/>
    </xf>
    <xf numFmtId="0" fontId="6" fillId="0" borderId="168" xfId="0" applyFont="1" applyFill="1" applyBorder="1" applyAlignment="1">
      <alignment vertical="center"/>
    </xf>
    <xf numFmtId="0" fontId="4" fillId="0" borderId="168" xfId="0" applyFont="1" applyFill="1" applyBorder="1" applyAlignment="1">
      <alignment horizontal="right" vertical="center"/>
    </xf>
    <xf numFmtId="0" fontId="3" fillId="0" borderId="165" xfId="0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horizontal="left" vertical="center"/>
    </xf>
    <xf numFmtId="49" fontId="3" fillId="0" borderId="168" xfId="0" applyNumberFormat="1" applyFont="1" applyFill="1" applyBorder="1" applyAlignment="1">
      <alignment vertical="center"/>
    </xf>
    <xf numFmtId="1" fontId="3" fillId="0" borderId="168" xfId="0" applyNumberFormat="1" applyFont="1" applyFill="1" applyBorder="1" applyAlignment="1">
      <alignment vertical="center"/>
    </xf>
    <xf numFmtId="0" fontId="0" fillId="32" borderId="116" xfId="0" applyFont="1" applyFill="1" applyBorder="1" applyAlignment="1">
      <alignment/>
    </xf>
    <xf numFmtId="49" fontId="3" fillId="0" borderId="166" xfId="0" applyNumberFormat="1" applyFont="1" applyFill="1" applyBorder="1" applyAlignment="1">
      <alignment vertical="center"/>
    </xf>
    <xf numFmtId="1" fontId="3" fillId="0" borderId="170" xfId="0" applyNumberFormat="1" applyFont="1" applyFill="1" applyBorder="1" applyAlignment="1">
      <alignment vertical="center"/>
    </xf>
    <xf numFmtId="49" fontId="3" fillId="0" borderId="186" xfId="0" applyNumberFormat="1" applyFont="1" applyFill="1" applyBorder="1" applyAlignment="1">
      <alignment vertical="center"/>
    </xf>
    <xf numFmtId="0" fontId="0" fillId="0" borderId="187" xfId="0" applyFill="1" applyBorder="1" applyAlignment="1">
      <alignment horizontal="center"/>
    </xf>
    <xf numFmtId="0" fontId="25" fillId="0" borderId="188" xfId="0" applyFont="1" applyFill="1" applyBorder="1" applyAlignment="1">
      <alignment horizontal="right" vertical="center"/>
    </xf>
    <xf numFmtId="49" fontId="3" fillId="0" borderId="189" xfId="0" applyNumberFormat="1" applyFont="1" applyFill="1" applyBorder="1" applyAlignment="1">
      <alignment vertical="center"/>
    </xf>
    <xf numFmtId="1" fontId="3" fillId="0" borderId="190" xfId="0" applyNumberFormat="1" applyFont="1" applyFill="1" applyBorder="1" applyAlignment="1">
      <alignment vertical="center"/>
    </xf>
    <xf numFmtId="49" fontId="3" fillId="0" borderId="191" xfId="0" applyNumberFormat="1" applyFont="1" applyFill="1" applyBorder="1" applyAlignment="1">
      <alignment vertical="center"/>
    </xf>
    <xf numFmtId="1" fontId="3" fillId="0" borderId="192" xfId="0" applyNumberFormat="1" applyFont="1" applyFill="1" applyBorder="1" applyAlignment="1">
      <alignment horizontal="left" vertical="center"/>
    </xf>
    <xf numFmtId="49" fontId="3" fillId="0" borderId="190" xfId="0" applyNumberFormat="1" applyFont="1" applyFill="1" applyBorder="1" applyAlignment="1">
      <alignment vertical="center"/>
    </xf>
    <xf numFmtId="0" fontId="0" fillId="32" borderId="193" xfId="0" applyFont="1" applyFill="1" applyBorder="1" applyAlignment="1">
      <alignment/>
    </xf>
    <xf numFmtId="1" fontId="3" fillId="0" borderId="194" xfId="0" applyNumberFormat="1" applyFont="1" applyFill="1" applyBorder="1" applyAlignment="1">
      <alignment vertical="center"/>
    </xf>
    <xf numFmtId="0" fontId="4" fillId="0" borderId="195" xfId="0" applyFont="1" applyFill="1" applyBorder="1" applyAlignment="1">
      <alignment horizontal="right" vertical="center"/>
    </xf>
    <xf numFmtId="0" fontId="5" fillId="0" borderId="168" xfId="0" applyFont="1" applyFill="1" applyBorder="1" applyAlignment="1">
      <alignment horizontal="right" vertical="center"/>
    </xf>
    <xf numFmtId="0" fontId="5" fillId="32" borderId="116" xfId="0" applyFont="1" applyFill="1" applyBorder="1" applyAlignment="1">
      <alignment horizontal="right"/>
    </xf>
    <xf numFmtId="0" fontId="4" fillId="0" borderId="196" xfId="0" applyFont="1" applyFill="1" applyBorder="1" applyAlignment="1">
      <alignment horizontal="right" vertical="center"/>
    </xf>
    <xf numFmtId="0" fontId="4" fillId="0" borderId="197" xfId="0" applyFont="1" applyFill="1" applyBorder="1" applyAlignment="1">
      <alignment horizontal="right" vertical="center"/>
    </xf>
    <xf numFmtId="0" fontId="4" fillId="0" borderId="198" xfId="0" applyFont="1" applyFill="1" applyBorder="1" applyAlignment="1">
      <alignment horizontal="right" vertical="center"/>
    </xf>
    <xf numFmtId="0" fontId="0" fillId="0" borderId="170" xfId="0" applyFont="1" applyFill="1" applyBorder="1" applyAlignment="1">
      <alignment horizontal="right" vertical="center"/>
    </xf>
    <xf numFmtId="0" fontId="5" fillId="0" borderId="163" xfId="0" applyFont="1" applyFill="1" applyBorder="1" applyAlignment="1">
      <alignment vertical="center"/>
    </xf>
    <xf numFmtId="0" fontId="3" fillId="0" borderId="199" xfId="0" applyFont="1" applyFill="1" applyBorder="1" applyAlignment="1">
      <alignment vertical="center"/>
    </xf>
    <xf numFmtId="0" fontId="3" fillId="0" borderId="164" xfId="0" applyFont="1" applyFill="1" applyBorder="1" applyAlignment="1">
      <alignment vertical="center"/>
    </xf>
    <xf numFmtId="0" fontId="0" fillId="0" borderId="165" xfId="0" applyFont="1" applyFill="1" applyBorder="1" applyAlignment="1">
      <alignment vertical="center"/>
    </xf>
    <xf numFmtId="0" fontId="6" fillId="0" borderId="200" xfId="0" applyFont="1" applyFill="1" applyBorder="1" applyAlignment="1">
      <alignment horizontal="center" vertical="center"/>
    </xf>
    <xf numFmtId="0" fontId="4" fillId="0" borderId="201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left" vertical="center" indent="3"/>
    </xf>
    <xf numFmtId="0" fontId="6" fillId="0" borderId="62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top"/>
    </xf>
    <xf numFmtId="0" fontId="0" fillId="0" borderId="202" xfId="0" applyFill="1" applyBorder="1" applyAlignment="1">
      <alignment horizontal="left" vertical="center" indent="3"/>
    </xf>
    <xf numFmtId="0" fontId="0" fillId="32" borderId="117" xfId="0" applyFont="1" applyFill="1" applyBorder="1" applyAlignment="1">
      <alignment/>
    </xf>
    <xf numFmtId="49" fontId="3" fillId="0" borderId="12" xfId="0" applyNumberFormat="1" applyFont="1" applyFill="1" applyBorder="1" applyAlignment="1">
      <alignment vertical="center"/>
    </xf>
    <xf numFmtId="1" fontId="3" fillId="0" borderId="25" xfId="0" applyNumberFormat="1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vertical="center"/>
    </xf>
    <xf numFmtId="49" fontId="3" fillId="0" borderId="25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25" xfId="0" applyNumberFormat="1" applyFont="1" applyFill="1" applyBorder="1" applyAlignment="1">
      <alignment vertical="center"/>
    </xf>
    <xf numFmtId="0" fontId="3" fillId="0" borderId="44" xfId="0" applyNumberFormat="1" applyFont="1" applyFill="1" applyBorder="1" applyAlignment="1">
      <alignment vertical="center"/>
    </xf>
    <xf numFmtId="177" fontId="72" fillId="0" borderId="203" xfId="0" applyNumberFormat="1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 wrapText="1"/>
    </xf>
    <xf numFmtId="49" fontId="0" fillId="0" borderId="38" xfId="0" applyNumberFormat="1" applyFont="1" applyFill="1" applyBorder="1" applyAlignment="1">
      <alignment horizontal="left" vertical="center"/>
    </xf>
    <xf numFmtId="0" fontId="5" fillId="0" borderId="204" xfId="0" applyFont="1" applyFill="1" applyBorder="1" applyAlignment="1">
      <alignment vertical="center" wrapText="1"/>
    </xf>
    <xf numFmtId="0" fontId="5" fillId="0" borderId="205" xfId="0" applyFont="1" applyFill="1" applyBorder="1" applyAlignment="1">
      <alignment vertical="center" wrapText="1"/>
    </xf>
    <xf numFmtId="0" fontId="5" fillId="0" borderId="206" xfId="0" applyFont="1" applyFill="1" applyBorder="1" applyAlignment="1">
      <alignment vertical="center" wrapText="1"/>
    </xf>
    <xf numFmtId="49" fontId="0" fillId="0" borderId="203" xfId="0" applyNumberFormat="1" applyFont="1" applyFill="1" applyBorder="1" applyAlignment="1">
      <alignment horizontal="left" vertical="center"/>
    </xf>
    <xf numFmtId="0" fontId="5" fillId="0" borderId="207" xfId="0" applyFont="1" applyFill="1" applyBorder="1" applyAlignment="1">
      <alignment vertical="center" wrapText="1"/>
    </xf>
    <xf numFmtId="49" fontId="0" fillId="0" borderId="39" xfId="0" applyNumberFormat="1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center" vertical="center" wrapText="1"/>
    </xf>
    <xf numFmtId="49" fontId="0" fillId="0" borderId="147" xfId="0" applyNumberFormat="1" applyFont="1" applyFill="1" applyBorder="1" applyAlignment="1">
      <alignment horizontal="left" vertical="center"/>
    </xf>
    <xf numFmtId="49" fontId="0" fillId="0" borderId="108" xfId="0" applyNumberFormat="1" applyFont="1" applyFill="1" applyBorder="1" applyAlignment="1">
      <alignment horizontal="left" vertical="center"/>
    </xf>
    <xf numFmtId="49" fontId="0" fillId="0" borderId="171" xfId="0" applyNumberFormat="1" applyFont="1" applyFill="1" applyBorder="1" applyAlignment="1">
      <alignment horizontal="left" vertical="center"/>
    </xf>
    <xf numFmtId="0" fontId="4" fillId="0" borderId="81" xfId="0" applyFont="1" applyFill="1" applyBorder="1" applyAlignment="1">
      <alignment horizontal="right" vertical="center"/>
    </xf>
    <xf numFmtId="9" fontId="4" fillId="0" borderId="0" xfId="62" applyFont="1" applyFill="1" applyBorder="1" applyAlignment="1">
      <alignment horizontal="center" vertical="center"/>
    </xf>
    <xf numFmtId="9" fontId="4" fillId="0" borderId="0" xfId="62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49" fontId="21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right" vertical="center"/>
    </xf>
    <xf numFmtId="0" fontId="4" fillId="0" borderId="105" xfId="0" applyFont="1" applyFill="1" applyBorder="1" applyAlignment="1">
      <alignment horizontal="right" vertical="center"/>
    </xf>
    <xf numFmtId="49" fontId="3" fillId="0" borderId="172" xfId="0" applyNumberFormat="1" applyFont="1" applyFill="1" applyBorder="1" applyAlignment="1">
      <alignment horizontal="left" vertical="center"/>
    </xf>
    <xf numFmtId="0" fontId="4" fillId="0" borderId="141" xfId="0" applyFont="1" applyFill="1" applyBorder="1" applyAlignment="1">
      <alignment vertical="center" wrapText="1"/>
    </xf>
    <xf numFmtId="0" fontId="4" fillId="0" borderId="208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4" fillId="0" borderId="154" xfId="0" applyFont="1" applyFill="1" applyBorder="1" applyAlignment="1">
      <alignment vertical="center"/>
    </xf>
    <xf numFmtId="0" fontId="4" fillId="0" borderId="209" xfId="0" applyFont="1" applyFill="1" applyBorder="1" applyAlignment="1">
      <alignment vertical="center"/>
    </xf>
    <xf numFmtId="0" fontId="4" fillId="0" borderId="210" xfId="0" applyFont="1" applyFill="1" applyBorder="1" applyAlignment="1">
      <alignment vertical="center"/>
    </xf>
    <xf numFmtId="0" fontId="4" fillId="0" borderId="211" xfId="0" applyFont="1" applyFill="1" applyBorder="1" applyAlignment="1">
      <alignment vertical="center"/>
    </xf>
    <xf numFmtId="0" fontId="4" fillId="0" borderId="212" xfId="0" applyFont="1" applyFill="1" applyBorder="1" applyAlignment="1">
      <alignment horizontal="right" vertical="center"/>
    </xf>
    <xf numFmtId="0" fontId="4" fillId="0" borderId="51" xfId="0" applyFont="1" applyFill="1" applyBorder="1" applyAlignment="1">
      <alignment vertical="center"/>
    </xf>
    <xf numFmtId="0" fontId="4" fillId="0" borderId="213" xfId="0" applyFont="1" applyFill="1" applyBorder="1" applyAlignment="1">
      <alignment vertical="center"/>
    </xf>
    <xf numFmtId="0" fontId="9" fillId="0" borderId="214" xfId="0" applyFont="1" applyFill="1" applyBorder="1" applyAlignment="1">
      <alignment vertical="center"/>
    </xf>
    <xf numFmtId="0" fontId="9" fillId="0" borderId="215" xfId="0" applyFont="1" applyFill="1" applyBorder="1" applyAlignment="1">
      <alignment vertical="center"/>
    </xf>
    <xf numFmtId="0" fontId="6" fillId="0" borderId="216" xfId="0" applyFont="1" applyFill="1" applyBorder="1" applyAlignment="1">
      <alignment horizontal="right" vertical="center"/>
    </xf>
    <xf numFmtId="0" fontId="6" fillId="0" borderId="217" xfId="0" applyFont="1" applyFill="1" applyBorder="1" applyAlignment="1">
      <alignment vertical="center"/>
    </xf>
    <xf numFmtId="0" fontId="6" fillId="0" borderId="218" xfId="0" applyFont="1" applyFill="1" applyBorder="1" applyAlignment="1">
      <alignment vertical="center"/>
    </xf>
    <xf numFmtId="0" fontId="6" fillId="0" borderId="219" xfId="0" applyFont="1" applyFill="1" applyBorder="1" applyAlignment="1">
      <alignment vertical="center"/>
    </xf>
    <xf numFmtId="0" fontId="4" fillId="0" borderId="214" xfId="0" applyFont="1" applyFill="1" applyBorder="1" applyAlignment="1">
      <alignment vertical="center"/>
    </xf>
    <xf numFmtId="0" fontId="4" fillId="0" borderId="215" xfId="0" applyFont="1" applyFill="1" applyBorder="1" applyAlignment="1">
      <alignment vertical="center"/>
    </xf>
    <xf numFmtId="0" fontId="4" fillId="0" borderId="220" xfId="0" applyFont="1" applyFill="1" applyBorder="1" applyAlignment="1">
      <alignment vertical="center"/>
    </xf>
    <xf numFmtId="0" fontId="4" fillId="0" borderId="221" xfId="0" applyFont="1" applyFill="1" applyBorder="1" applyAlignment="1">
      <alignment vertical="center"/>
    </xf>
    <xf numFmtId="0" fontId="6" fillId="0" borderId="222" xfId="0" applyFont="1" applyFill="1" applyBorder="1" applyAlignment="1">
      <alignment horizontal="right" vertical="center"/>
    </xf>
    <xf numFmtId="0" fontId="4" fillId="0" borderId="223" xfId="0" applyFont="1" applyFill="1" applyBorder="1" applyAlignment="1">
      <alignment vertical="center"/>
    </xf>
    <xf numFmtId="0" fontId="4" fillId="0" borderId="224" xfId="0" applyFont="1" applyFill="1" applyBorder="1" applyAlignment="1">
      <alignment vertical="center"/>
    </xf>
    <xf numFmtId="0" fontId="6" fillId="0" borderId="225" xfId="0" applyFont="1" applyFill="1" applyBorder="1" applyAlignment="1">
      <alignment horizontal="right" vertical="center"/>
    </xf>
    <xf numFmtId="0" fontId="9" fillId="0" borderId="223" xfId="0" applyFont="1" applyFill="1" applyBorder="1" applyAlignment="1">
      <alignment vertical="center"/>
    </xf>
    <xf numFmtId="0" fontId="9" fillId="0" borderId="224" xfId="0" applyFont="1" applyFill="1" applyBorder="1" applyAlignment="1">
      <alignment vertical="center"/>
    </xf>
    <xf numFmtId="0" fontId="9" fillId="0" borderId="225" xfId="0" applyFont="1" applyFill="1" applyBorder="1" applyAlignment="1">
      <alignment vertical="center"/>
    </xf>
    <xf numFmtId="0" fontId="9" fillId="0" borderId="216" xfId="0" applyFont="1" applyFill="1" applyBorder="1" applyAlignment="1">
      <alignment vertical="center"/>
    </xf>
    <xf numFmtId="0" fontId="4" fillId="0" borderId="218" xfId="0" applyFont="1" applyFill="1" applyBorder="1" applyAlignment="1">
      <alignment horizontal="center" vertical="center"/>
    </xf>
    <xf numFmtId="0" fontId="6" fillId="0" borderId="226" xfId="0" applyFont="1" applyFill="1" applyBorder="1" applyAlignment="1">
      <alignment horizontal="right" vertical="center"/>
    </xf>
    <xf numFmtId="0" fontId="6" fillId="0" borderId="212" xfId="0" applyFont="1" applyFill="1" applyBorder="1" applyAlignment="1">
      <alignment horizontal="right" vertical="center"/>
    </xf>
    <xf numFmtId="49" fontId="3" fillId="0" borderId="227" xfId="0" applyNumberFormat="1" applyFont="1" applyFill="1" applyBorder="1" applyAlignment="1">
      <alignment vertical="center"/>
    </xf>
    <xf numFmtId="49" fontId="3" fillId="0" borderId="228" xfId="0" applyNumberFormat="1" applyFont="1" applyFill="1" applyBorder="1" applyAlignment="1">
      <alignment vertical="center"/>
    </xf>
    <xf numFmtId="0" fontId="4" fillId="0" borderId="227" xfId="0" applyFont="1" applyFill="1" applyBorder="1" applyAlignment="1">
      <alignment horizontal="right" vertical="center"/>
    </xf>
    <xf numFmtId="49" fontId="3" fillId="0" borderId="152" xfId="0" applyNumberFormat="1" applyFont="1" applyFill="1" applyBorder="1" applyAlignment="1">
      <alignment vertical="center"/>
    </xf>
    <xf numFmtId="49" fontId="3" fillId="0" borderId="229" xfId="0" applyNumberFormat="1" applyFont="1" applyFill="1" applyBorder="1" applyAlignment="1">
      <alignment vertical="center"/>
    </xf>
    <xf numFmtId="0" fontId="4" fillId="0" borderId="230" xfId="0" applyFont="1" applyFill="1" applyBorder="1" applyAlignment="1">
      <alignment horizontal="right" vertical="center"/>
    </xf>
    <xf numFmtId="49" fontId="3" fillId="0" borderId="231" xfId="0" applyNumberFormat="1" applyFont="1" applyFill="1" applyBorder="1" applyAlignment="1">
      <alignment vertical="center"/>
    </xf>
    <xf numFmtId="0" fontId="6" fillId="0" borderId="232" xfId="0" applyFont="1" applyFill="1" applyBorder="1" applyAlignment="1">
      <alignment horizontal="right" vertical="center"/>
    </xf>
    <xf numFmtId="49" fontId="3" fillId="0" borderId="233" xfId="0" applyNumberFormat="1" applyFont="1" applyFill="1" applyBorder="1" applyAlignment="1">
      <alignment vertical="center"/>
    </xf>
    <xf numFmtId="49" fontId="3" fillId="0" borderId="234" xfId="0" applyNumberFormat="1" applyFont="1" applyFill="1" applyBorder="1" applyAlignment="1">
      <alignment vertical="center"/>
    </xf>
    <xf numFmtId="0" fontId="4" fillId="0" borderId="233" xfId="0" applyFont="1" applyFill="1" applyBorder="1" applyAlignment="1">
      <alignment horizontal="right" vertical="center"/>
    </xf>
    <xf numFmtId="49" fontId="3" fillId="0" borderId="235" xfId="0" applyNumberFormat="1" applyFont="1" applyFill="1" applyBorder="1" applyAlignment="1">
      <alignment vertical="center"/>
    </xf>
    <xf numFmtId="49" fontId="3" fillId="0" borderId="236" xfId="0" applyNumberFormat="1" applyFont="1" applyFill="1" applyBorder="1" applyAlignment="1">
      <alignment vertical="center"/>
    </xf>
    <xf numFmtId="49" fontId="0" fillId="0" borderId="212" xfId="0" applyNumberFormat="1" applyFont="1" applyFill="1" applyBorder="1" applyAlignment="1">
      <alignment horizontal="left" vertical="center"/>
    </xf>
    <xf numFmtId="0" fontId="5" fillId="0" borderId="152" xfId="0" applyFont="1" applyFill="1" applyBorder="1" applyAlignment="1">
      <alignment vertical="center"/>
    </xf>
    <xf numFmtId="49" fontId="0" fillId="0" borderId="237" xfId="0" applyNumberFormat="1" applyFont="1" applyFill="1" applyBorder="1" applyAlignment="1">
      <alignment horizontal="left" vertical="center"/>
    </xf>
    <xf numFmtId="0" fontId="5" fillId="0" borderId="238" xfId="0" applyFont="1" applyFill="1" applyBorder="1" applyAlignment="1">
      <alignment vertical="center"/>
    </xf>
    <xf numFmtId="49" fontId="0" fillId="0" borderId="239" xfId="0" applyNumberFormat="1" applyFont="1" applyFill="1" applyBorder="1" applyAlignment="1">
      <alignment horizontal="left" vertical="center"/>
    </xf>
    <xf numFmtId="0" fontId="5" fillId="0" borderId="240" xfId="0" applyFont="1" applyFill="1" applyBorder="1" applyAlignment="1">
      <alignment vertical="center"/>
    </xf>
    <xf numFmtId="49" fontId="3" fillId="0" borderId="241" xfId="0" applyNumberFormat="1" applyFont="1" applyFill="1" applyBorder="1" applyAlignment="1">
      <alignment vertical="center"/>
    </xf>
    <xf numFmtId="49" fontId="3" fillId="0" borderId="224" xfId="0" applyNumberFormat="1" applyFont="1" applyFill="1" applyBorder="1" applyAlignment="1">
      <alignment vertical="center"/>
    </xf>
    <xf numFmtId="1" fontId="3" fillId="0" borderId="242" xfId="0" applyNumberFormat="1" applyFont="1" applyFill="1" applyBorder="1" applyAlignment="1">
      <alignment vertical="center"/>
    </xf>
    <xf numFmtId="1" fontId="3" fillId="0" borderId="224" xfId="0" applyNumberFormat="1" applyFont="1" applyFill="1" applyBorder="1" applyAlignment="1">
      <alignment vertical="center"/>
    </xf>
    <xf numFmtId="49" fontId="3" fillId="0" borderId="242" xfId="0" applyNumberFormat="1" applyFont="1" applyFill="1" applyBorder="1" applyAlignment="1">
      <alignment vertical="center"/>
    </xf>
    <xf numFmtId="49" fontId="3" fillId="0" borderId="243" xfId="0" applyNumberFormat="1" applyFont="1" applyFill="1" applyBorder="1" applyAlignment="1">
      <alignment vertical="center"/>
    </xf>
    <xf numFmtId="0" fontId="3" fillId="0" borderId="241" xfId="0" applyNumberFormat="1" applyFont="1" applyFill="1" applyBorder="1" applyAlignment="1">
      <alignment vertical="center"/>
    </xf>
    <xf numFmtId="0" fontId="3" fillId="0" borderId="242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41" xfId="0" applyFont="1" applyFill="1" applyBorder="1" applyAlignment="1">
      <alignment vertical="center"/>
    </xf>
    <xf numFmtId="0" fontId="3" fillId="0" borderId="215" xfId="0" applyNumberFormat="1" applyFont="1" applyFill="1" applyBorder="1" applyAlignment="1">
      <alignment vertical="center"/>
    </xf>
    <xf numFmtId="0" fontId="4" fillId="0" borderId="244" xfId="0" applyFont="1" applyFill="1" applyBorder="1" applyAlignment="1">
      <alignment vertical="center" wrapText="1"/>
    </xf>
    <xf numFmtId="0" fontId="4" fillId="0" borderId="245" xfId="0" applyFont="1" applyFill="1" applyBorder="1" applyAlignment="1">
      <alignment vertical="center" wrapText="1"/>
    </xf>
    <xf numFmtId="0" fontId="4" fillId="0" borderId="246" xfId="0" applyFont="1" applyFill="1" applyBorder="1" applyAlignment="1">
      <alignment vertical="center" wrapText="1"/>
    </xf>
    <xf numFmtId="49" fontId="5" fillId="0" borderId="185" xfId="0" applyNumberFormat="1" applyFont="1" applyFill="1" applyBorder="1" applyAlignment="1">
      <alignment horizontal="left" vertical="center"/>
    </xf>
    <xf numFmtId="0" fontId="5" fillId="0" borderId="151" xfId="0" applyFont="1" applyFill="1" applyBorder="1" applyAlignment="1">
      <alignment vertical="center"/>
    </xf>
    <xf numFmtId="49" fontId="4" fillId="0" borderId="49" xfId="0" applyNumberFormat="1" applyFont="1" applyFill="1" applyBorder="1" applyAlignment="1">
      <alignment horizontal="center" vertical="center"/>
    </xf>
    <xf numFmtId="49" fontId="4" fillId="0" borderId="50" xfId="0" applyNumberFormat="1" applyFont="1" applyFill="1" applyBorder="1" applyAlignment="1">
      <alignment horizontal="center" vertical="center"/>
    </xf>
    <xf numFmtId="49" fontId="4" fillId="0" borderId="141" xfId="0" applyNumberFormat="1" applyFont="1" applyFill="1" applyBorder="1" applyAlignment="1">
      <alignment horizontal="center" vertical="center"/>
    </xf>
    <xf numFmtId="49" fontId="4" fillId="0" borderId="152" xfId="0" applyNumberFormat="1" applyFont="1" applyFill="1" applyBorder="1" applyAlignment="1">
      <alignment horizontal="center" vertical="center"/>
    </xf>
    <xf numFmtId="49" fontId="4" fillId="0" borderId="55" xfId="0" applyNumberFormat="1" applyFont="1" applyFill="1" applyBorder="1" applyAlignment="1">
      <alignment horizontal="center" vertical="center"/>
    </xf>
    <xf numFmtId="49" fontId="4" fillId="0" borderId="154" xfId="0" applyNumberFormat="1" applyFont="1" applyFill="1" applyBorder="1" applyAlignment="1">
      <alignment horizontal="center" vertical="center"/>
    </xf>
    <xf numFmtId="49" fontId="5" fillId="32" borderId="53" xfId="0" applyNumberFormat="1" applyFont="1" applyFill="1" applyBorder="1" applyAlignment="1">
      <alignment horizontal="left" vertical="center"/>
    </xf>
    <xf numFmtId="0" fontId="5" fillId="32" borderId="54" xfId="0" applyFont="1" applyFill="1" applyBorder="1" applyAlignment="1">
      <alignment vertical="center"/>
    </xf>
    <xf numFmtId="49" fontId="5" fillId="32" borderId="117" xfId="0" applyNumberFormat="1" applyFont="1" applyFill="1" applyBorder="1" applyAlignment="1">
      <alignment horizontal="left" vertical="center"/>
    </xf>
    <xf numFmtId="0" fontId="5" fillId="32" borderId="118" xfId="0" applyFont="1" applyFill="1" applyBorder="1" applyAlignment="1">
      <alignment vertical="center"/>
    </xf>
    <xf numFmtId="49" fontId="0" fillId="0" borderId="121" xfId="0" applyNumberFormat="1" applyFont="1" applyFill="1" applyBorder="1" applyAlignment="1">
      <alignment horizontal="left" vertical="center"/>
    </xf>
    <xf numFmtId="49" fontId="0" fillId="0" borderId="83" xfId="0" applyNumberFormat="1" applyFont="1" applyFill="1" applyBorder="1" applyAlignment="1">
      <alignment horizontal="left" vertical="center"/>
    </xf>
    <xf numFmtId="0" fontId="5" fillId="0" borderId="247" xfId="0" applyFont="1" applyFill="1" applyBorder="1" applyAlignment="1">
      <alignment horizontal="left" vertical="center"/>
    </xf>
    <xf numFmtId="0" fontId="5" fillId="0" borderId="122" xfId="0" applyFont="1" applyFill="1" applyBorder="1" applyAlignment="1">
      <alignment horizontal="left" vertical="center"/>
    </xf>
    <xf numFmtId="49" fontId="5" fillId="32" borderId="185" xfId="0" applyNumberFormat="1" applyFont="1" applyFill="1" applyBorder="1" applyAlignment="1">
      <alignment horizontal="left" vertical="center"/>
    </xf>
    <xf numFmtId="0" fontId="5" fillId="32" borderId="151" xfId="0" applyFont="1" applyFill="1" applyBorder="1" applyAlignment="1">
      <alignment vertical="center"/>
    </xf>
    <xf numFmtId="49" fontId="5" fillId="32" borderId="117" xfId="0" applyNumberFormat="1" applyFont="1" applyFill="1" applyBorder="1" applyAlignment="1">
      <alignment horizontal="left" vertical="center"/>
    </xf>
    <xf numFmtId="0" fontId="4" fillId="0" borderId="146" xfId="0" applyFont="1" applyFill="1" applyBorder="1" applyAlignment="1">
      <alignment horizontal="center" vertical="center"/>
    </xf>
    <xf numFmtId="0" fontId="4" fillId="0" borderId="185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154" xfId="0" applyFont="1" applyFill="1" applyBorder="1" applyAlignment="1">
      <alignment horizontal="center" vertical="center"/>
    </xf>
    <xf numFmtId="0" fontId="5" fillId="0" borderId="141" xfId="0" applyFont="1" applyFill="1" applyBorder="1" applyAlignment="1">
      <alignment horizontal="center" vertical="center"/>
    </xf>
    <xf numFmtId="0" fontId="5" fillId="0" borderId="152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154" xfId="0" applyFont="1" applyFill="1" applyBorder="1" applyAlignment="1">
      <alignment horizontal="center" vertical="center"/>
    </xf>
    <xf numFmtId="0" fontId="4" fillId="0" borderId="141" xfId="0" applyFont="1" applyFill="1" applyBorder="1" applyAlignment="1">
      <alignment horizontal="center" vertical="center"/>
    </xf>
    <xf numFmtId="0" fontId="4" fillId="0" borderId="152" xfId="0" applyFont="1" applyFill="1" applyBorder="1" applyAlignment="1">
      <alignment horizontal="center" vertical="center"/>
    </xf>
    <xf numFmtId="49" fontId="4" fillId="0" borderId="248" xfId="0" applyNumberFormat="1" applyFont="1" applyFill="1" applyBorder="1" applyAlignment="1">
      <alignment horizontal="center" vertical="center"/>
    </xf>
    <xf numFmtId="49" fontId="4" fillId="0" borderId="212" xfId="0" applyNumberFormat="1" applyFont="1" applyFill="1" applyBorder="1" applyAlignment="1">
      <alignment horizontal="center" vertical="center"/>
    </xf>
    <xf numFmtId="0" fontId="4" fillId="0" borderId="200" xfId="0" applyFont="1" applyFill="1" applyBorder="1" applyAlignment="1">
      <alignment horizontal="center" vertical="center" wrapText="1"/>
    </xf>
    <xf numFmtId="0" fontId="4" fillId="0" borderId="201" xfId="0" applyFont="1" applyFill="1" applyBorder="1" applyAlignment="1">
      <alignment horizontal="center" vertical="center" wrapText="1"/>
    </xf>
    <xf numFmtId="49" fontId="4" fillId="32" borderId="117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4" fillId="0" borderId="56" xfId="0" applyNumberFormat="1" applyFont="1" applyFill="1" applyBorder="1" applyAlignment="1">
      <alignment horizontal="center" vertical="center"/>
    </xf>
    <xf numFmtId="0" fontId="4" fillId="0" borderId="24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212" xfId="0" applyFont="1" applyFill="1" applyBorder="1" applyAlignment="1">
      <alignment horizontal="center" vertical="center"/>
    </xf>
    <xf numFmtId="0" fontId="4" fillId="0" borderId="201" xfId="0" applyFont="1" applyFill="1" applyBorder="1" applyAlignment="1">
      <alignment vertical="center" wrapText="1"/>
    </xf>
    <xf numFmtId="49" fontId="17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4" fillId="32" borderId="185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4" fillId="0" borderId="47" xfId="0" applyFont="1" applyFill="1" applyBorder="1" applyAlignment="1">
      <alignment horizontal="right" vertical="center"/>
    </xf>
    <xf numFmtId="0" fontId="5" fillId="0" borderId="69" xfId="0" applyFont="1" applyFill="1" applyBorder="1" applyAlignment="1">
      <alignment horizontal="right"/>
    </xf>
    <xf numFmtId="49" fontId="4" fillId="32" borderId="117" xfId="0" applyNumberFormat="1" applyFont="1" applyFill="1" applyBorder="1" applyAlignment="1">
      <alignment horizontal="left" vertical="center"/>
    </xf>
    <xf numFmtId="49" fontId="5" fillId="32" borderId="119" xfId="0" applyNumberFormat="1" applyFont="1" applyFill="1" applyBorder="1" applyAlignment="1">
      <alignment horizontal="left" vertical="center"/>
    </xf>
    <xf numFmtId="0" fontId="4" fillId="0" borderId="69" xfId="0" applyFont="1" applyFill="1" applyBorder="1" applyAlignment="1">
      <alignment horizontal="right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45"/>
  <sheetViews>
    <sheetView tabSelected="1" zoomScale="80" zoomScaleNormal="80" zoomScaleSheetLayoutView="50" zoomScalePageLayoutView="91" workbookViewId="0" topLeftCell="A1">
      <pane xSplit="5" ySplit="7" topLeftCell="F8" activePane="bottomRight" state="frozen"/>
      <selection pane="topLeft" activeCell="A2" sqref="A2"/>
      <selection pane="topRight" activeCell="F2" sqref="F2"/>
      <selection pane="bottomLeft" activeCell="A9" sqref="A9"/>
      <selection pane="bottomRight" activeCell="A1" sqref="A1:AT1"/>
    </sheetView>
  </sheetViews>
  <sheetFormatPr defaultColWidth="9.00390625" defaultRowHeight="18.75" customHeight="1"/>
  <cols>
    <col min="1" max="1" width="4.25390625" style="63" customWidth="1"/>
    <col min="2" max="2" width="15.75390625" style="64" customWidth="1"/>
    <col min="3" max="3" width="52.25390625" style="65" bestFit="1" customWidth="1"/>
    <col min="4" max="5" width="7.875" style="20" customWidth="1"/>
    <col min="6" max="6" width="4.875" style="20" bestFit="1" customWidth="1"/>
    <col min="7" max="7" width="4.375" style="20" customWidth="1"/>
    <col min="8" max="9" width="3.625" style="20" customWidth="1"/>
    <col min="10" max="10" width="4.75390625" style="20" customWidth="1"/>
    <col min="11" max="11" width="4.625" style="20" customWidth="1"/>
    <col min="12" max="12" width="4.125" style="20" customWidth="1"/>
    <col min="13" max="14" width="3.625" style="20" customWidth="1"/>
    <col min="15" max="15" width="4.75390625" style="20" customWidth="1"/>
    <col min="16" max="16" width="4.625" style="20" bestFit="1" customWidth="1"/>
    <col min="17" max="17" width="3.625" style="20" customWidth="1"/>
    <col min="18" max="20" width="4.625" style="20" bestFit="1" customWidth="1"/>
    <col min="21" max="21" width="5.25390625" style="20" bestFit="1" customWidth="1"/>
    <col min="22" max="22" width="3.625" style="20" customWidth="1"/>
    <col min="23" max="23" width="4.625" style="20" bestFit="1" customWidth="1"/>
    <col min="24" max="24" width="3.625" style="20" customWidth="1"/>
    <col min="25" max="25" width="4.125" style="20" customWidth="1"/>
    <col min="26" max="26" width="4.625" style="20" bestFit="1" customWidth="1"/>
    <col min="27" max="28" width="3.625" style="20" customWidth="1"/>
    <col min="29" max="29" width="3.375" style="20" customWidth="1"/>
    <col min="30" max="30" width="5.125" style="20" customWidth="1"/>
    <col min="31" max="31" width="4.625" style="20" bestFit="1" customWidth="1"/>
    <col min="32" max="34" width="3.625" style="20" customWidth="1"/>
    <col min="35" max="35" width="4.75390625" style="20" bestFit="1" customWidth="1"/>
    <col min="36" max="39" width="3.625" style="20" customWidth="1"/>
    <col min="40" max="40" width="5.00390625" style="20" bestFit="1" customWidth="1"/>
    <col min="41" max="41" width="5.00390625" style="63" customWidth="1"/>
    <col min="42" max="42" width="15.00390625" style="66" bestFit="1" customWidth="1"/>
    <col min="43" max="43" width="35.125" style="66" customWidth="1"/>
    <col min="44" max="44" width="5.125" style="63" customWidth="1"/>
    <col min="45" max="45" width="15.625" style="49" bestFit="1" customWidth="1"/>
    <col min="46" max="46" width="14.875" style="49" customWidth="1"/>
    <col min="47" max="47" width="16.375" style="184" customWidth="1"/>
    <col min="48" max="48" width="39.375" style="273" bestFit="1" customWidth="1"/>
    <col min="49" max="49" width="32.875" style="19" bestFit="1" customWidth="1"/>
    <col min="50" max="50" width="36.25390625" style="26" bestFit="1" customWidth="1"/>
    <col min="51" max="53" width="9.125" style="9" customWidth="1"/>
    <col min="54" max="16384" width="9.125" style="20" customWidth="1"/>
  </cols>
  <sheetData>
    <row r="1" spans="1:48" ht="18.75" customHeight="1">
      <c r="A1" s="600" t="s">
        <v>92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  <c r="T1" s="600"/>
      <c r="U1" s="600"/>
      <c r="V1" s="600"/>
      <c r="W1" s="600"/>
      <c r="X1" s="600"/>
      <c r="Y1" s="600"/>
      <c r="Z1" s="600"/>
      <c r="AA1" s="600"/>
      <c r="AB1" s="600"/>
      <c r="AC1" s="600"/>
      <c r="AD1" s="600"/>
      <c r="AE1" s="600"/>
      <c r="AF1" s="600"/>
      <c r="AG1" s="600"/>
      <c r="AH1" s="600"/>
      <c r="AI1" s="600"/>
      <c r="AJ1" s="600"/>
      <c r="AK1" s="600"/>
      <c r="AL1" s="600"/>
      <c r="AM1" s="600"/>
      <c r="AN1" s="600"/>
      <c r="AO1" s="600"/>
      <c r="AP1" s="600"/>
      <c r="AQ1" s="600"/>
      <c r="AR1" s="600"/>
      <c r="AS1" s="600"/>
      <c r="AT1" s="600"/>
      <c r="AU1" s="48"/>
      <c r="AV1" s="48"/>
    </row>
    <row r="2" spans="1:48" ht="18.75" customHeight="1">
      <c r="A2" s="603" t="s">
        <v>93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3"/>
      <c r="O2" s="603"/>
      <c r="P2" s="603"/>
      <c r="Q2" s="603"/>
      <c r="R2" s="603"/>
      <c r="S2" s="603"/>
      <c r="T2" s="603"/>
      <c r="U2" s="603"/>
      <c r="V2" s="603"/>
      <c r="W2" s="603"/>
      <c r="X2" s="603"/>
      <c r="Y2" s="603"/>
      <c r="Z2" s="603"/>
      <c r="AA2" s="603"/>
      <c r="AB2" s="603"/>
      <c r="AC2" s="603"/>
      <c r="AD2" s="603"/>
      <c r="AE2" s="603"/>
      <c r="AF2" s="603"/>
      <c r="AG2" s="603"/>
      <c r="AH2" s="603"/>
      <c r="AI2" s="603"/>
      <c r="AJ2" s="603"/>
      <c r="AK2" s="603"/>
      <c r="AL2" s="603"/>
      <c r="AM2" s="603"/>
      <c r="AN2" s="603"/>
      <c r="AO2" s="603"/>
      <c r="AP2" s="603"/>
      <c r="AQ2" s="603"/>
      <c r="AR2" s="603"/>
      <c r="AS2" s="603"/>
      <c r="AT2" s="603"/>
      <c r="AU2" s="48"/>
      <c r="AV2" s="48"/>
    </row>
    <row r="3" spans="1:48" ht="18.75" customHeight="1">
      <c r="A3" s="601" t="s">
        <v>21</v>
      </c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2"/>
      <c r="W3" s="602"/>
      <c r="X3" s="602"/>
      <c r="Y3" s="602"/>
      <c r="Z3" s="602"/>
      <c r="AA3" s="602"/>
      <c r="AB3" s="602"/>
      <c r="AC3" s="602"/>
      <c r="AD3" s="602"/>
      <c r="AE3" s="602"/>
      <c r="AF3" s="602"/>
      <c r="AG3" s="602"/>
      <c r="AH3" s="602"/>
      <c r="AI3" s="602"/>
      <c r="AJ3" s="602"/>
      <c r="AK3" s="602"/>
      <c r="AL3" s="602"/>
      <c r="AM3" s="602"/>
      <c r="AN3" s="602"/>
      <c r="AO3" s="602"/>
      <c r="AP3" s="602"/>
      <c r="AQ3" s="602"/>
      <c r="AR3" s="602"/>
      <c r="AS3" s="602"/>
      <c r="AT3" s="602"/>
      <c r="AU3" s="48"/>
      <c r="AV3" s="48"/>
    </row>
    <row r="4" spans="2:48" ht="18.75" customHeight="1" thickBot="1">
      <c r="B4" s="1"/>
      <c r="C4" s="6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U4" s="274"/>
      <c r="AV4" s="275"/>
    </row>
    <row r="5" spans="1:48" ht="18.75" customHeight="1">
      <c r="A5" s="606"/>
      <c r="B5" s="588" t="s">
        <v>19</v>
      </c>
      <c r="C5" s="590" t="s">
        <v>2</v>
      </c>
      <c r="D5" s="70" t="s">
        <v>0</v>
      </c>
      <c r="E5" s="71" t="s">
        <v>23</v>
      </c>
      <c r="F5" s="575" t="s">
        <v>1</v>
      </c>
      <c r="G5" s="576"/>
      <c r="H5" s="576"/>
      <c r="I5" s="576"/>
      <c r="J5" s="576"/>
      <c r="K5" s="576"/>
      <c r="L5" s="576"/>
      <c r="M5" s="576"/>
      <c r="N5" s="576"/>
      <c r="O5" s="576"/>
      <c r="P5" s="576"/>
      <c r="Q5" s="576"/>
      <c r="R5" s="576"/>
      <c r="S5" s="576"/>
      <c r="T5" s="576"/>
      <c r="U5" s="576"/>
      <c r="V5" s="576"/>
      <c r="W5" s="576"/>
      <c r="X5" s="576"/>
      <c r="Y5" s="576"/>
      <c r="Z5" s="576"/>
      <c r="AA5" s="576"/>
      <c r="AB5" s="576"/>
      <c r="AC5" s="576"/>
      <c r="AD5" s="576"/>
      <c r="AE5" s="576"/>
      <c r="AF5" s="576"/>
      <c r="AG5" s="576"/>
      <c r="AH5" s="576"/>
      <c r="AI5" s="576"/>
      <c r="AJ5" s="72"/>
      <c r="AK5" s="72"/>
      <c r="AL5" s="72"/>
      <c r="AM5" s="73"/>
      <c r="AN5" s="74"/>
      <c r="AO5" s="577" t="s">
        <v>22</v>
      </c>
      <c r="AP5" s="578"/>
      <c r="AQ5" s="578"/>
      <c r="AR5" s="578"/>
      <c r="AS5" s="578"/>
      <c r="AT5" s="579"/>
      <c r="AU5" s="558" t="s">
        <v>141</v>
      </c>
      <c r="AV5" s="559"/>
    </row>
    <row r="6" spans="1:48" ht="18.75" customHeight="1" thickBot="1">
      <c r="A6" s="607"/>
      <c r="B6" s="598"/>
      <c r="C6" s="599"/>
      <c r="D6" s="75" t="s">
        <v>3</v>
      </c>
      <c r="E6" s="75"/>
      <c r="F6" s="76"/>
      <c r="G6" s="77"/>
      <c r="H6" s="77" t="s">
        <v>4</v>
      </c>
      <c r="I6" s="77"/>
      <c r="J6" s="78"/>
      <c r="K6" s="77"/>
      <c r="L6" s="77"/>
      <c r="M6" s="77" t="s">
        <v>5</v>
      </c>
      <c r="N6" s="77"/>
      <c r="O6" s="78"/>
      <c r="P6" s="77"/>
      <c r="Q6" s="77"/>
      <c r="R6" s="79" t="s">
        <v>6</v>
      </c>
      <c r="S6" s="77"/>
      <c r="T6" s="78"/>
      <c r="U6" s="77"/>
      <c r="V6" s="77"/>
      <c r="W6" s="79" t="s">
        <v>7</v>
      </c>
      <c r="X6" s="77"/>
      <c r="Y6" s="78"/>
      <c r="Z6" s="77"/>
      <c r="AA6" s="77"/>
      <c r="AB6" s="79" t="s">
        <v>8</v>
      </c>
      <c r="AC6" s="77"/>
      <c r="AD6" s="78"/>
      <c r="AE6" s="76"/>
      <c r="AF6" s="77"/>
      <c r="AG6" s="77" t="s">
        <v>9</v>
      </c>
      <c r="AH6" s="77"/>
      <c r="AI6" s="80"/>
      <c r="AJ6" s="76"/>
      <c r="AK6" s="77"/>
      <c r="AL6" s="77" t="s">
        <v>18</v>
      </c>
      <c r="AM6" s="77"/>
      <c r="AN6" s="78"/>
      <c r="AO6" s="580"/>
      <c r="AP6" s="581"/>
      <c r="AQ6" s="581"/>
      <c r="AR6" s="581"/>
      <c r="AS6" s="581"/>
      <c r="AT6" s="582"/>
      <c r="AU6" s="560"/>
      <c r="AV6" s="561"/>
    </row>
    <row r="7" spans="1:48" ht="18.75" customHeight="1">
      <c r="A7" s="81"/>
      <c r="B7" s="82"/>
      <c r="C7" s="83"/>
      <c r="D7" s="84"/>
      <c r="E7" s="9"/>
      <c r="F7" s="85" t="s">
        <v>10</v>
      </c>
      <c r="G7" s="86" t="s">
        <v>12</v>
      </c>
      <c r="H7" s="86" t="s">
        <v>11</v>
      </c>
      <c r="I7" s="86" t="s">
        <v>13</v>
      </c>
      <c r="J7" s="87" t="s">
        <v>14</v>
      </c>
      <c r="K7" s="85" t="s">
        <v>10</v>
      </c>
      <c r="L7" s="86" t="s">
        <v>12</v>
      </c>
      <c r="M7" s="86" t="s">
        <v>11</v>
      </c>
      <c r="N7" s="86" t="s">
        <v>13</v>
      </c>
      <c r="O7" s="87" t="s">
        <v>14</v>
      </c>
      <c r="P7" s="85" t="s">
        <v>10</v>
      </c>
      <c r="Q7" s="86" t="s">
        <v>12</v>
      </c>
      <c r="R7" s="86" t="s">
        <v>11</v>
      </c>
      <c r="S7" s="86" t="s">
        <v>13</v>
      </c>
      <c r="T7" s="87" t="s">
        <v>14</v>
      </c>
      <c r="U7" s="85" t="s">
        <v>10</v>
      </c>
      <c r="V7" s="86" t="s">
        <v>12</v>
      </c>
      <c r="W7" s="86" t="s">
        <v>11</v>
      </c>
      <c r="X7" s="86" t="s">
        <v>13</v>
      </c>
      <c r="Y7" s="87" t="s">
        <v>14</v>
      </c>
      <c r="Z7" s="85" t="s">
        <v>10</v>
      </c>
      <c r="AA7" s="86" t="s">
        <v>12</v>
      </c>
      <c r="AB7" s="86" t="s">
        <v>11</v>
      </c>
      <c r="AC7" s="86" t="s">
        <v>13</v>
      </c>
      <c r="AD7" s="87" t="s">
        <v>14</v>
      </c>
      <c r="AE7" s="85" t="s">
        <v>10</v>
      </c>
      <c r="AF7" s="86" t="s">
        <v>12</v>
      </c>
      <c r="AG7" s="86" t="s">
        <v>11</v>
      </c>
      <c r="AH7" s="86" t="s">
        <v>13</v>
      </c>
      <c r="AI7" s="87" t="s">
        <v>14</v>
      </c>
      <c r="AJ7" s="88" t="s">
        <v>10</v>
      </c>
      <c r="AK7" s="19" t="s">
        <v>12</v>
      </c>
      <c r="AL7" s="19" t="s">
        <v>11</v>
      </c>
      <c r="AM7" s="19" t="s">
        <v>13</v>
      </c>
      <c r="AN7" s="89" t="s">
        <v>14</v>
      </c>
      <c r="AO7" s="389" t="s">
        <v>310</v>
      </c>
      <c r="AP7" s="390" t="s">
        <v>19</v>
      </c>
      <c r="AQ7" s="341" t="s">
        <v>309</v>
      </c>
      <c r="AR7" s="395" t="s">
        <v>310</v>
      </c>
      <c r="AS7" s="395" t="s">
        <v>19</v>
      </c>
      <c r="AT7" s="396" t="s">
        <v>309</v>
      </c>
      <c r="AU7" s="480"/>
      <c r="AV7" s="322"/>
    </row>
    <row r="8" spans="1:53" s="90" customFormat="1" ht="18.75" customHeight="1">
      <c r="A8" s="206"/>
      <c r="B8" s="608" t="s">
        <v>98</v>
      </c>
      <c r="C8" s="567"/>
      <c r="D8" s="207">
        <f>SUM(D9:D13)</f>
        <v>23</v>
      </c>
      <c r="E8" s="208">
        <f>SUM(E9:E13)</f>
        <v>24</v>
      </c>
      <c r="F8" s="209">
        <f>SUM(F9:F13)</f>
        <v>5</v>
      </c>
      <c r="G8" s="210">
        <f>SUM(G9:G13)</f>
        <v>5</v>
      </c>
      <c r="H8" s="210">
        <f>SUM(H9:H13)</f>
        <v>0</v>
      </c>
      <c r="I8" s="210"/>
      <c r="J8" s="211">
        <f>SUM(J9:J13)</f>
        <v>10</v>
      </c>
      <c r="K8" s="207">
        <f>SUM(K9:K13)</f>
        <v>7</v>
      </c>
      <c r="L8" s="210">
        <f>SUM(L9:L13)</f>
        <v>6</v>
      </c>
      <c r="M8" s="210">
        <f>SUM(M9:M13)</f>
        <v>0</v>
      </c>
      <c r="N8" s="210"/>
      <c r="O8" s="208">
        <f>SUM(O9:O13)</f>
        <v>14</v>
      </c>
      <c r="P8" s="209">
        <f>SUM(P9:P13)</f>
        <v>0</v>
      </c>
      <c r="Q8" s="210">
        <f>SUM(Q9:Q13)</f>
        <v>0</v>
      </c>
      <c r="R8" s="210">
        <f>SUM(R9:R13)</f>
        <v>0</v>
      </c>
      <c r="S8" s="210"/>
      <c r="T8" s="211">
        <f>SUM(T9:T13)</f>
        <v>0</v>
      </c>
      <c r="U8" s="207">
        <f>SUM(U9:U13)</f>
        <v>0</v>
      </c>
      <c r="V8" s="210">
        <f>SUM(V9:V13)</f>
        <v>0</v>
      </c>
      <c r="W8" s="210">
        <f>SUM(W9:W13)</f>
        <v>0</v>
      </c>
      <c r="X8" s="210"/>
      <c r="Y8" s="208">
        <f>SUM(Y9:Y13)</f>
        <v>0</v>
      </c>
      <c r="Z8" s="209">
        <f>SUM(Z9:Z13)</f>
        <v>0</v>
      </c>
      <c r="AA8" s="210">
        <f>SUM(AA9:AA13)</f>
        <v>0</v>
      </c>
      <c r="AB8" s="210">
        <f>SUM(AB9:AB13)</f>
        <v>0</v>
      </c>
      <c r="AC8" s="210"/>
      <c r="AD8" s="211">
        <f>SUM(AD9:AD13)</f>
        <v>0</v>
      </c>
      <c r="AE8" s="207">
        <f>SUM(AE9:AE13)</f>
        <v>0</v>
      </c>
      <c r="AF8" s="210">
        <f>SUM(AF9:AF13)</f>
        <v>0</v>
      </c>
      <c r="AG8" s="210">
        <f>SUM(AG9:AG13)</f>
        <v>0</v>
      </c>
      <c r="AH8" s="210"/>
      <c r="AI8" s="208">
        <f>SUM(AI9:AI13)</f>
        <v>0</v>
      </c>
      <c r="AJ8" s="209">
        <f>SUM(AJ9:AJ13)</f>
        <v>0</v>
      </c>
      <c r="AK8" s="210">
        <f>SUM(AK9:AK13)</f>
        <v>0</v>
      </c>
      <c r="AL8" s="210">
        <f>SUM(AL9:AL13)</f>
        <v>0</v>
      </c>
      <c r="AM8" s="210"/>
      <c r="AN8" s="211">
        <f>SUM(AN9:AN13)</f>
        <v>0</v>
      </c>
      <c r="AO8" s="398"/>
      <c r="AP8" s="394"/>
      <c r="AQ8" s="358"/>
      <c r="AR8" s="393"/>
      <c r="AS8" s="212"/>
      <c r="AT8" s="213"/>
      <c r="AU8" s="574"/>
      <c r="AV8" s="567"/>
      <c r="AW8" s="28"/>
      <c r="AX8" s="30"/>
      <c r="AY8" s="29"/>
      <c r="AZ8" s="29"/>
      <c r="BA8" s="29"/>
    </row>
    <row r="9" spans="1:48" ht="18.75" customHeight="1">
      <c r="A9" s="483">
        <v>1</v>
      </c>
      <c r="B9" s="220" t="s">
        <v>235</v>
      </c>
      <c r="C9" s="91" t="s">
        <v>94</v>
      </c>
      <c r="D9" s="2">
        <f>SUM(F9:H9,K9:M9,P9:R9,U9:W9,Z9:AB9,AE9:AG9,AJ9:AL9)</f>
        <v>6</v>
      </c>
      <c r="E9" s="4">
        <f>SUM(J9,O9,T9,Y9,AD9,AI9,AN9)</f>
        <v>6</v>
      </c>
      <c r="F9" s="3">
        <v>3</v>
      </c>
      <c r="G9" s="33">
        <v>3</v>
      </c>
      <c r="H9" s="4">
        <v>0</v>
      </c>
      <c r="I9" s="5" t="s">
        <v>15</v>
      </c>
      <c r="J9" s="6">
        <v>6</v>
      </c>
      <c r="K9" s="4"/>
      <c r="L9" s="33"/>
      <c r="M9" s="4"/>
      <c r="N9" s="5"/>
      <c r="O9" s="6"/>
      <c r="P9" s="4"/>
      <c r="Q9" s="33"/>
      <c r="R9" s="4"/>
      <c r="S9" s="5"/>
      <c r="T9" s="6"/>
      <c r="U9" s="4"/>
      <c r="V9" s="33"/>
      <c r="W9" s="4"/>
      <c r="X9" s="5"/>
      <c r="Y9" s="6"/>
      <c r="Z9" s="4"/>
      <c r="AA9" s="33"/>
      <c r="AB9" s="4"/>
      <c r="AC9" s="5"/>
      <c r="AD9" s="6"/>
      <c r="AE9" s="3"/>
      <c r="AF9" s="33"/>
      <c r="AG9" s="4"/>
      <c r="AH9" s="5"/>
      <c r="AI9" s="6"/>
      <c r="AJ9" s="3"/>
      <c r="AK9" s="33"/>
      <c r="AL9" s="4"/>
      <c r="AM9" s="5"/>
      <c r="AN9" s="6"/>
      <c r="AO9" s="189"/>
      <c r="AP9" s="391"/>
      <c r="AQ9" s="392"/>
      <c r="AR9" s="397"/>
      <c r="AS9" s="391"/>
      <c r="AT9" s="334"/>
      <c r="AU9" s="278" t="s">
        <v>142</v>
      </c>
      <c r="AV9" s="277" t="s">
        <v>94</v>
      </c>
    </row>
    <row r="10" spans="1:48" ht="18.75" customHeight="1">
      <c r="A10" s="483">
        <f>A9+1</f>
        <v>2</v>
      </c>
      <c r="B10" s="161" t="s">
        <v>237</v>
      </c>
      <c r="C10" s="7" t="s">
        <v>99</v>
      </c>
      <c r="D10" s="2">
        <f aca="true" t="shared" si="0" ref="D10:D16">SUM(F10:H10,K10:M10,P10:R10,U10:W10,Z10:AB10,AE10:AG10,AJ10:AL10)</f>
        <v>6</v>
      </c>
      <c r="E10" s="4">
        <f aca="true" t="shared" si="1" ref="E10:E16">SUM(J10,O10,T10,Y10,AD10,AI10,AN10)</f>
        <v>6</v>
      </c>
      <c r="F10" s="3"/>
      <c r="G10" s="8"/>
      <c r="H10" s="4"/>
      <c r="I10" s="5"/>
      <c r="J10" s="6"/>
      <c r="K10" s="4">
        <v>3</v>
      </c>
      <c r="L10" s="8">
        <v>3</v>
      </c>
      <c r="M10" s="4">
        <v>0</v>
      </c>
      <c r="N10" s="5" t="s">
        <v>15</v>
      </c>
      <c r="O10" s="6">
        <v>6</v>
      </c>
      <c r="P10" s="4"/>
      <c r="Q10" s="8"/>
      <c r="R10" s="4"/>
      <c r="S10" s="5"/>
      <c r="T10" s="6"/>
      <c r="U10" s="4"/>
      <c r="V10" s="8"/>
      <c r="W10" s="4"/>
      <c r="X10" s="5"/>
      <c r="Y10" s="6"/>
      <c r="Z10" s="4"/>
      <c r="AA10" s="8"/>
      <c r="AB10" s="4"/>
      <c r="AC10" s="5"/>
      <c r="AD10" s="6"/>
      <c r="AE10" s="3"/>
      <c r="AF10" s="8"/>
      <c r="AG10" s="4"/>
      <c r="AH10" s="5"/>
      <c r="AI10" s="6"/>
      <c r="AJ10" s="3"/>
      <c r="AK10" s="8"/>
      <c r="AL10" s="4"/>
      <c r="AM10" s="5"/>
      <c r="AN10" s="6"/>
      <c r="AO10" s="190">
        <f>A9</f>
        <v>1</v>
      </c>
      <c r="AP10" s="364" t="str">
        <f>B9</f>
        <v>AMXMA1KBNE</v>
      </c>
      <c r="AQ10" s="161" t="s">
        <v>330</v>
      </c>
      <c r="AR10" s="376"/>
      <c r="AS10" s="364"/>
      <c r="AT10" s="55"/>
      <c r="AU10" s="278" t="s">
        <v>143</v>
      </c>
      <c r="AV10" s="279" t="s">
        <v>99</v>
      </c>
    </row>
    <row r="11" spans="1:48" ht="18.75" customHeight="1">
      <c r="A11" s="483">
        <f>A10+1</f>
        <v>3</v>
      </c>
      <c r="B11" s="161" t="s">
        <v>238</v>
      </c>
      <c r="C11" s="7" t="s">
        <v>100</v>
      </c>
      <c r="D11" s="2">
        <f t="shared" si="0"/>
        <v>4</v>
      </c>
      <c r="E11" s="4">
        <f t="shared" si="1"/>
        <v>4</v>
      </c>
      <c r="F11" s="3">
        <v>2</v>
      </c>
      <c r="G11" s="8">
        <v>2</v>
      </c>
      <c r="H11" s="4">
        <v>0</v>
      </c>
      <c r="I11" s="5" t="s">
        <v>15</v>
      </c>
      <c r="J11" s="6">
        <v>4</v>
      </c>
      <c r="K11" s="4"/>
      <c r="L11" s="8"/>
      <c r="M11" s="4"/>
      <c r="N11" s="5"/>
      <c r="O11" s="6"/>
      <c r="P11" s="4"/>
      <c r="Q11" s="8"/>
      <c r="R11" s="4"/>
      <c r="S11" s="5"/>
      <c r="T11" s="6"/>
      <c r="U11" s="4"/>
      <c r="V11" s="8"/>
      <c r="W11" s="4"/>
      <c r="X11" s="5"/>
      <c r="Y11" s="6"/>
      <c r="Z11" s="4"/>
      <c r="AA11" s="8"/>
      <c r="AB11" s="4"/>
      <c r="AC11" s="5"/>
      <c r="AD11" s="6"/>
      <c r="AE11" s="3"/>
      <c r="AF11" s="8"/>
      <c r="AG11" s="4"/>
      <c r="AH11" s="5"/>
      <c r="AI11" s="6"/>
      <c r="AJ11" s="3"/>
      <c r="AK11" s="8"/>
      <c r="AL11" s="4"/>
      <c r="AM11" s="5"/>
      <c r="AN11" s="6"/>
      <c r="AO11" s="190"/>
      <c r="AP11" s="364"/>
      <c r="AQ11" s="161"/>
      <c r="AR11" s="376"/>
      <c r="AS11" s="364"/>
      <c r="AT11" s="55"/>
      <c r="AU11" s="278" t="s">
        <v>144</v>
      </c>
      <c r="AV11" s="279" t="s">
        <v>100</v>
      </c>
    </row>
    <row r="12" spans="1:48" ht="18.75" customHeight="1">
      <c r="A12" s="483">
        <f>A11+1</f>
        <v>4</v>
      </c>
      <c r="B12" s="161" t="s">
        <v>236</v>
      </c>
      <c r="C12" s="7" t="s">
        <v>101</v>
      </c>
      <c r="D12" s="2">
        <f t="shared" si="0"/>
        <v>4</v>
      </c>
      <c r="E12" s="4">
        <f t="shared" si="1"/>
        <v>4</v>
      </c>
      <c r="F12" s="3"/>
      <c r="G12" s="8"/>
      <c r="H12" s="4"/>
      <c r="I12" s="5"/>
      <c r="J12" s="6"/>
      <c r="K12" s="3">
        <v>2</v>
      </c>
      <c r="L12" s="8">
        <v>2</v>
      </c>
      <c r="M12" s="4">
        <v>0</v>
      </c>
      <c r="N12" s="5" t="s">
        <v>15</v>
      </c>
      <c r="O12" s="6">
        <v>4</v>
      </c>
      <c r="P12" s="4"/>
      <c r="Q12" s="8"/>
      <c r="R12" s="4"/>
      <c r="S12" s="5"/>
      <c r="T12" s="6"/>
      <c r="U12" s="4"/>
      <c r="V12" s="8"/>
      <c r="W12" s="4"/>
      <c r="X12" s="5"/>
      <c r="Y12" s="6"/>
      <c r="Z12" s="4"/>
      <c r="AA12" s="8"/>
      <c r="AB12" s="4"/>
      <c r="AC12" s="5"/>
      <c r="AD12" s="6"/>
      <c r="AE12" s="3"/>
      <c r="AF12" s="168"/>
      <c r="AG12" s="4"/>
      <c r="AH12" s="5"/>
      <c r="AI12" s="6"/>
      <c r="AJ12" s="3"/>
      <c r="AK12" s="8"/>
      <c r="AL12" s="4"/>
      <c r="AM12" s="5"/>
      <c r="AN12" s="6"/>
      <c r="AO12" s="190">
        <f>A11</f>
        <v>3</v>
      </c>
      <c r="AP12" s="365" t="str">
        <f>B11</f>
        <v>AGXGM1FBNE</v>
      </c>
      <c r="AQ12" s="192" t="str">
        <f>C11</f>
        <v>Geometria I.</v>
      </c>
      <c r="AR12" s="377"/>
      <c r="AS12" s="365"/>
      <c r="AT12" s="92"/>
      <c r="AU12" s="278" t="s">
        <v>145</v>
      </c>
      <c r="AV12" s="279" t="s">
        <v>101</v>
      </c>
    </row>
    <row r="13" spans="1:48" ht="18.75" customHeight="1">
      <c r="A13" s="483">
        <f>A12+1</f>
        <v>5</v>
      </c>
      <c r="B13" s="161" t="s">
        <v>304</v>
      </c>
      <c r="C13" s="95" t="s">
        <v>31</v>
      </c>
      <c r="D13" s="2">
        <f>SUM(F13:H13,K13:M13,P13:R13,U13:W13,Z13:AB13,AE13:AG13,AJ13:AL13)</f>
        <v>3</v>
      </c>
      <c r="E13" s="4">
        <f>SUM(J13,O13,T13,Y13,AD13,AI13,AN13)</f>
        <v>4</v>
      </c>
      <c r="F13" s="3"/>
      <c r="G13" s="8"/>
      <c r="H13" s="4"/>
      <c r="I13" s="5"/>
      <c r="J13" s="6"/>
      <c r="K13" s="4">
        <v>2</v>
      </c>
      <c r="L13" s="8">
        <v>1</v>
      </c>
      <c r="M13" s="4">
        <v>0</v>
      </c>
      <c r="N13" s="5" t="s">
        <v>15</v>
      </c>
      <c r="O13" s="6">
        <v>4</v>
      </c>
      <c r="P13" s="4"/>
      <c r="Q13" s="8"/>
      <c r="R13" s="4"/>
      <c r="S13" s="5"/>
      <c r="T13" s="6"/>
      <c r="U13" s="4"/>
      <c r="V13" s="8"/>
      <c r="W13" s="4"/>
      <c r="X13" s="5"/>
      <c r="Y13" s="6"/>
      <c r="Z13" s="4"/>
      <c r="AA13" s="8"/>
      <c r="AB13" s="4"/>
      <c r="AC13" s="5"/>
      <c r="AD13" s="6"/>
      <c r="AE13" s="3"/>
      <c r="AF13" s="8"/>
      <c r="AG13" s="4"/>
      <c r="AH13" s="5"/>
      <c r="AI13" s="6"/>
      <c r="AJ13" s="3"/>
      <c r="AK13" s="8"/>
      <c r="AL13" s="4"/>
      <c r="AM13" s="5"/>
      <c r="AN13" s="6"/>
      <c r="AO13" s="190">
        <f>A9</f>
        <v>1</v>
      </c>
      <c r="AP13" s="365" t="str">
        <f>B9</f>
        <v>AMXMA1KBNE</v>
      </c>
      <c r="AQ13" s="192" t="str">
        <f>C9</f>
        <v>Matematika I.</v>
      </c>
      <c r="AR13" s="378"/>
      <c r="AS13" s="365"/>
      <c r="AT13" s="92"/>
      <c r="AU13" s="278" t="s">
        <v>152</v>
      </c>
      <c r="AV13" s="177" t="s">
        <v>31</v>
      </c>
    </row>
    <row r="14" spans="1:48" ht="18.75" customHeight="1">
      <c r="A14" s="206"/>
      <c r="B14" s="592" t="s">
        <v>104</v>
      </c>
      <c r="C14" s="567"/>
      <c r="D14" s="207">
        <f>SUM(D15:D19)</f>
        <v>18</v>
      </c>
      <c r="E14" s="208">
        <f>SUM(E15:E19)</f>
        <v>19</v>
      </c>
      <c r="F14" s="209">
        <f>SUM(F15:F19)</f>
        <v>2</v>
      </c>
      <c r="G14" s="210">
        <f>SUM(G15:G19)</f>
        <v>0</v>
      </c>
      <c r="H14" s="210">
        <f>SUM(H15:H19)</f>
        <v>2</v>
      </c>
      <c r="I14" s="210"/>
      <c r="J14" s="211">
        <f>SUM(J15:J19)</f>
        <v>4</v>
      </c>
      <c r="K14" s="207">
        <f>SUM(K15:K19)</f>
        <v>1</v>
      </c>
      <c r="L14" s="210">
        <f>SUM(L15:L19)</f>
        <v>0</v>
      </c>
      <c r="M14" s="210">
        <f>SUM(M15:M19)</f>
        <v>4</v>
      </c>
      <c r="N14" s="210"/>
      <c r="O14" s="208">
        <f>SUM(O15:O19)</f>
        <v>6</v>
      </c>
      <c r="P14" s="209">
        <f>SUM(P15:P19)</f>
        <v>2</v>
      </c>
      <c r="Q14" s="210">
        <f>SUM(Q15:Q19)</f>
        <v>0</v>
      </c>
      <c r="R14" s="210">
        <f>SUM(R15:R19)</f>
        <v>3</v>
      </c>
      <c r="S14" s="210"/>
      <c r="T14" s="211">
        <f>SUM(T15:T19)</f>
        <v>5</v>
      </c>
      <c r="U14" s="207">
        <f>SUM(U15:U19)</f>
        <v>2</v>
      </c>
      <c r="V14" s="210">
        <f>SUM(V15:V19)</f>
        <v>0</v>
      </c>
      <c r="W14" s="210">
        <f>SUM(W15:W19)</f>
        <v>2</v>
      </c>
      <c r="X14" s="210"/>
      <c r="Y14" s="208">
        <f>SUM(Y15:Y19)</f>
        <v>4</v>
      </c>
      <c r="Z14" s="209">
        <f>SUM(Z15:Z19)</f>
        <v>0</v>
      </c>
      <c r="AA14" s="210">
        <f>SUM(AA15:AA19)</f>
        <v>0</v>
      </c>
      <c r="AB14" s="210">
        <f>SUM(AB15:AB19)</f>
        <v>0</v>
      </c>
      <c r="AC14" s="210"/>
      <c r="AD14" s="211">
        <f>SUM(AD15:AD19)</f>
        <v>0</v>
      </c>
      <c r="AE14" s="207">
        <f>SUM(AE15:AE19)</f>
        <v>0</v>
      </c>
      <c r="AF14" s="210">
        <f>SUM(AF15:AF19)</f>
        <v>0</v>
      </c>
      <c r="AG14" s="210">
        <f>SUM(AG15:AG19)</f>
        <v>0</v>
      </c>
      <c r="AH14" s="210"/>
      <c r="AI14" s="208">
        <f>SUM(AI15:AI19)</f>
        <v>0</v>
      </c>
      <c r="AJ14" s="209">
        <f>SUM(AJ15:AJ19)</f>
        <v>0</v>
      </c>
      <c r="AK14" s="210">
        <f>SUM(AK15:AK19)</f>
        <v>0</v>
      </c>
      <c r="AL14" s="210">
        <f>SUM(AL15:AL19)</f>
        <v>0</v>
      </c>
      <c r="AM14" s="210"/>
      <c r="AN14" s="208">
        <f>SUM(AN15:AN19)</f>
        <v>0</v>
      </c>
      <c r="AO14" s="214"/>
      <c r="AP14" s="366"/>
      <c r="AQ14" s="323"/>
      <c r="AR14" s="379"/>
      <c r="AS14" s="366"/>
      <c r="AT14" s="327"/>
      <c r="AU14" s="566"/>
      <c r="AV14" s="567"/>
    </row>
    <row r="15" spans="1:48" ht="18.75" customHeight="1">
      <c r="A15" s="483">
        <f>A13+1</f>
        <v>6</v>
      </c>
      <c r="B15" s="161" t="s">
        <v>239</v>
      </c>
      <c r="C15" s="7" t="s">
        <v>102</v>
      </c>
      <c r="D15" s="2">
        <f>SUM(F15:H15,K15:M15,P15:R15,U15:W15,Z15:AB15,AE15:AG15,AJ15:AL15)</f>
        <v>4</v>
      </c>
      <c r="E15" s="4">
        <f>SUM(J15,O15,T15,Y15,AD15,AI15,AN15)</f>
        <v>4</v>
      </c>
      <c r="F15" s="3">
        <v>2</v>
      </c>
      <c r="G15" s="8">
        <v>0</v>
      </c>
      <c r="H15" s="4">
        <v>2</v>
      </c>
      <c r="I15" s="5" t="s">
        <v>27</v>
      </c>
      <c r="J15" s="6">
        <v>4</v>
      </c>
      <c r="K15" s="3"/>
      <c r="L15" s="8"/>
      <c r="M15" s="4"/>
      <c r="N15" s="5"/>
      <c r="O15" s="6"/>
      <c r="P15" s="4"/>
      <c r="Q15" s="8"/>
      <c r="R15" s="17"/>
      <c r="S15" s="8"/>
      <c r="T15" s="93"/>
      <c r="U15" s="4"/>
      <c r="V15" s="8"/>
      <c r="W15" s="4"/>
      <c r="X15" s="5"/>
      <c r="Y15" s="6"/>
      <c r="Z15" s="4"/>
      <c r="AA15" s="8"/>
      <c r="AB15" s="4"/>
      <c r="AC15" s="5"/>
      <c r="AD15" s="6"/>
      <c r="AE15" s="3"/>
      <c r="AF15" s="8"/>
      <c r="AG15" s="4"/>
      <c r="AH15" s="5"/>
      <c r="AI15" s="6"/>
      <c r="AJ15" s="3"/>
      <c r="AK15" s="8"/>
      <c r="AL15" s="4"/>
      <c r="AM15" s="5"/>
      <c r="AN15" s="6"/>
      <c r="AO15" s="190"/>
      <c r="AP15" s="367"/>
      <c r="AQ15" s="324"/>
      <c r="AR15" s="377"/>
      <c r="AS15" s="367"/>
      <c r="AT15" s="92"/>
      <c r="AU15" s="278" t="s">
        <v>146</v>
      </c>
      <c r="AV15" s="279" t="s">
        <v>102</v>
      </c>
    </row>
    <row r="16" spans="1:48" ht="18.75" customHeight="1">
      <c r="A16" s="483">
        <f>A15+1</f>
        <v>7</v>
      </c>
      <c r="B16" s="161" t="s">
        <v>240</v>
      </c>
      <c r="C16" s="7" t="s">
        <v>103</v>
      </c>
      <c r="D16" s="2">
        <f t="shared" si="0"/>
        <v>3</v>
      </c>
      <c r="E16" s="4">
        <f t="shared" si="1"/>
        <v>3</v>
      </c>
      <c r="F16" s="3"/>
      <c r="G16" s="8"/>
      <c r="H16" s="4"/>
      <c r="I16" s="5"/>
      <c r="J16" s="6"/>
      <c r="K16" s="3">
        <v>1</v>
      </c>
      <c r="L16" s="8">
        <v>0</v>
      </c>
      <c r="M16" s="17">
        <v>2</v>
      </c>
      <c r="N16" s="8" t="s">
        <v>27</v>
      </c>
      <c r="O16" s="93">
        <v>3</v>
      </c>
      <c r="P16" s="4"/>
      <c r="Q16" s="8"/>
      <c r="R16" s="4"/>
      <c r="S16" s="5"/>
      <c r="T16" s="6"/>
      <c r="U16" s="4"/>
      <c r="V16" s="8"/>
      <c r="W16" s="4"/>
      <c r="X16" s="5"/>
      <c r="Y16" s="6"/>
      <c r="Z16" s="4"/>
      <c r="AA16" s="8"/>
      <c r="AB16" s="17"/>
      <c r="AC16" s="5"/>
      <c r="AD16" s="6"/>
      <c r="AE16" s="3"/>
      <c r="AF16" s="8"/>
      <c r="AG16" s="4"/>
      <c r="AH16" s="5"/>
      <c r="AI16" s="6"/>
      <c r="AJ16" s="3"/>
      <c r="AK16" s="8"/>
      <c r="AL16" s="4"/>
      <c r="AM16" s="5"/>
      <c r="AN16" s="6"/>
      <c r="AO16" s="190">
        <f>A15</f>
        <v>6</v>
      </c>
      <c r="AP16" s="365" t="str">
        <f>B15</f>
        <v>AGXIA1FBNE</v>
      </c>
      <c r="AQ16" s="192" t="str">
        <f>C15</f>
        <v>Informatika I.</v>
      </c>
      <c r="AR16" s="377"/>
      <c r="AS16" s="365"/>
      <c r="AT16" s="92"/>
      <c r="AU16" s="278" t="s">
        <v>147</v>
      </c>
      <c r="AV16" s="279" t="s">
        <v>103</v>
      </c>
    </row>
    <row r="17" spans="1:48" ht="18.75" customHeight="1">
      <c r="A17" s="483">
        <f>A16+1</f>
        <v>8</v>
      </c>
      <c r="B17" s="161" t="s">
        <v>241</v>
      </c>
      <c r="C17" s="95" t="s">
        <v>58</v>
      </c>
      <c r="D17" s="2">
        <f>SUM(F17:H17,K17:M17,P17:R17,U17:W17,Z17:AB17,AE17:AG17,AJ17:AL17)</f>
        <v>2</v>
      </c>
      <c r="E17" s="4">
        <f>SUM(J17,O17,T17,Y17,AD17,AI17,AN17)</f>
        <v>3</v>
      </c>
      <c r="F17" s="3"/>
      <c r="G17" s="8"/>
      <c r="H17" s="4"/>
      <c r="I17" s="5"/>
      <c r="J17" s="6"/>
      <c r="K17" s="4">
        <v>0</v>
      </c>
      <c r="L17" s="8">
        <v>0</v>
      </c>
      <c r="M17" s="4">
        <v>2</v>
      </c>
      <c r="N17" s="5" t="s">
        <v>27</v>
      </c>
      <c r="O17" s="6">
        <v>3</v>
      </c>
      <c r="P17" s="4"/>
      <c r="Q17" s="8"/>
      <c r="R17" s="4"/>
      <c r="S17" s="5"/>
      <c r="T17" s="6"/>
      <c r="U17" s="4"/>
      <c r="V17" s="8"/>
      <c r="W17" s="4"/>
      <c r="X17" s="5"/>
      <c r="Y17" s="6"/>
      <c r="Z17" s="4"/>
      <c r="AA17" s="8"/>
      <c r="AB17" s="4"/>
      <c r="AC17" s="5"/>
      <c r="AD17" s="6"/>
      <c r="AE17" s="3"/>
      <c r="AF17" s="8"/>
      <c r="AG17" s="4"/>
      <c r="AH17" s="5"/>
      <c r="AI17" s="6"/>
      <c r="AJ17" s="3"/>
      <c r="AK17" s="8"/>
      <c r="AL17" s="4"/>
      <c r="AM17" s="5"/>
      <c r="AN17" s="6"/>
      <c r="AO17" s="190">
        <f aca="true" t="shared" si="2" ref="AO17:AQ18">A15</f>
        <v>6</v>
      </c>
      <c r="AP17" s="365" t="str">
        <f t="shared" si="2"/>
        <v>AGXIA1FBNE</v>
      </c>
      <c r="AQ17" s="192" t="str">
        <f t="shared" si="2"/>
        <v>Informatika I.</v>
      </c>
      <c r="AR17" s="377"/>
      <c r="AS17" s="365"/>
      <c r="AT17" s="92"/>
      <c r="AU17" s="278" t="s">
        <v>150</v>
      </c>
      <c r="AV17" s="177" t="s">
        <v>151</v>
      </c>
    </row>
    <row r="18" spans="1:48" ht="18.75" customHeight="1">
      <c r="A18" s="483">
        <f>A17+1</f>
        <v>9</v>
      </c>
      <c r="B18" s="161" t="s">
        <v>242</v>
      </c>
      <c r="C18" s="102" t="s">
        <v>133</v>
      </c>
      <c r="D18" s="2">
        <f>SUM(F18:H18,K18:M18,P18:R18,U18:W18,Z18:AB18,AE18:AG18,AJ18:AL18)</f>
        <v>5</v>
      </c>
      <c r="E18" s="4">
        <f>SUM(J18,O18,T18,Y18,AD18,AI18,AN18)</f>
        <v>5</v>
      </c>
      <c r="F18" s="3"/>
      <c r="G18" s="8"/>
      <c r="H18" s="4"/>
      <c r="I18" s="5"/>
      <c r="J18" s="6"/>
      <c r="K18" s="4"/>
      <c r="L18" s="8"/>
      <c r="M18" s="4"/>
      <c r="N18" s="5"/>
      <c r="O18" s="6"/>
      <c r="P18" s="4">
        <v>2</v>
      </c>
      <c r="Q18" s="8">
        <v>0</v>
      </c>
      <c r="R18" s="4">
        <v>3</v>
      </c>
      <c r="S18" s="5" t="s">
        <v>15</v>
      </c>
      <c r="T18" s="6">
        <v>5</v>
      </c>
      <c r="U18" s="4"/>
      <c r="V18" s="8"/>
      <c r="W18" s="4"/>
      <c r="X18" s="5"/>
      <c r="Y18" s="6"/>
      <c r="Z18" s="4"/>
      <c r="AA18" s="8"/>
      <c r="AB18" s="4"/>
      <c r="AC18" s="5"/>
      <c r="AD18" s="6"/>
      <c r="AE18" s="3"/>
      <c r="AF18" s="8"/>
      <c r="AG18" s="4"/>
      <c r="AH18" s="5"/>
      <c r="AI18" s="6"/>
      <c r="AJ18" s="3"/>
      <c r="AK18" s="8"/>
      <c r="AL18" s="4"/>
      <c r="AM18" s="5"/>
      <c r="AN18" s="6"/>
      <c r="AO18" s="101">
        <f t="shared" si="2"/>
        <v>7</v>
      </c>
      <c r="AP18" s="364" t="str">
        <f t="shared" si="2"/>
        <v>AGXIA2FBNE</v>
      </c>
      <c r="AQ18" s="161" t="str">
        <f t="shared" si="2"/>
        <v>Informatika II.</v>
      </c>
      <c r="AR18" s="378"/>
      <c r="AS18" s="364"/>
      <c r="AT18" s="55"/>
      <c r="AU18" s="278" t="s">
        <v>171</v>
      </c>
      <c r="AV18" s="280" t="s">
        <v>133</v>
      </c>
    </row>
    <row r="19" spans="1:48" ht="18.75" customHeight="1">
      <c r="A19" s="483">
        <f>A18+1</f>
        <v>10</v>
      </c>
      <c r="B19" s="161" t="s">
        <v>243</v>
      </c>
      <c r="C19" s="7" t="s">
        <v>302</v>
      </c>
      <c r="D19" s="2">
        <f>SUM(F19:H19,K19:M19,P19:R19,U19:W19,Z19:AB19,AE19:AG19,AJ19:AL19)</f>
        <v>4</v>
      </c>
      <c r="E19" s="4">
        <f>SUM(J19,O19,T19,Y19,AD19,AI19,AN19)</f>
        <v>4</v>
      </c>
      <c r="F19" s="3"/>
      <c r="G19" s="37"/>
      <c r="H19" s="4"/>
      <c r="I19" s="5"/>
      <c r="J19" s="6"/>
      <c r="K19" s="4"/>
      <c r="L19" s="8"/>
      <c r="M19" s="4"/>
      <c r="N19" s="5"/>
      <c r="O19" s="6"/>
      <c r="P19" s="4"/>
      <c r="Q19" s="8"/>
      <c r="R19" s="4"/>
      <c r="S19" s="5"/>
      <c r="T19" s="6"/>
      <c r="U19" s="4">
        <v>2</v>
      </c>
      <c r="V19" s="8">
        <v>0</v>
      </c>
      <c r="W19" s="4">
        <v>2</v>
      </c>
      <c r="X19" s="5" t="s">
        <v>15</v>
      </c>
      <c r="Y19" s="6">
        <v>4</v>
      </c>
      <c r="Z19" s="4"/>
      <c r="AA19" s="8"/>
      <c r="AB19" s="4"/>
      <c r="AC19" s="5"/>
      <c r="AD19" s="6"/>
      <c r="AE19" s="3"/>
      <c r="AF19" s="8"/>
      <c r="AG19" s="4"/>
      <c r="AH19" s="5"/>
      <c r="AI19" s="6"/>
      <c r="AJ19" s="3"/>
      <c r="AK19" s="8"/>
      <c r="AL19" s="4"/>
      <c r="AM19" s="5"/>
      <c r="AN19" s="6"/>
      <c r="AO19" s="101">
        <f>A18</f>
        <v>9</v>
      </c>
      <c r="AP19" s="364" t="str">
        <f>B18</f>
        <v>AGXTI1FBNE</v>
      </c>
      <c r="AQ19" s="161" t="str">
        <f>C18</f>
        <v>Térinformatika I.</v>
      </c>
      <c r="AR19" s="378"/>
      <c r="AS19" s="364"/>
      <c r="AT19" s="55"/>
      <c r="AU19" s="278" t="s">
        <v>172</v>
      </c>
      <c r="AV19" s="279" t="s">
        <v>311</v>
      </c>
    </row>
    <row r="20" spans="1:48" ht="18.75" customHeight="1">
      <c r="A20" s="206"/>
      <c r="B20" s="592" t="s">
        <v>105</v>
      </c>
      <c r="C20" s="567"/>
      <c r="D20" s="207">
        <f>SUM(D21:D24)</f>
        <v>11</v>
      </c>
      <c r="E20" s="208">
        <f>SUM(E21:E24)</f>
        <v>12</v>
      </c>
      <c r="F20" s="209">
        <f>SUM(F21:F24)</f>
        <v>2</v>
      </c>
      <c r="G20" s="210">
        <f>SUM(G21:G24)</f>
        <v>0</v>
      </c>
      <c r="H20" s="210">
        <f>SUM(H21:H24)</f>
        <v>0</v>
      </c>
      <c r="I20" s="210"/>
      <c r="J20" s="211">
        <f>SUM(J21:J24)</f>
        <v>2</v>
      </c>
      <c r="K20" s="207">
        <f>SUM(K21:K24)</f>
        <v>1</v>
      </c>
      <c r="L20" s="210">
        <f>SUM(L21:L24)</f>
        <v>2</v>
      </c>
      <c r="M20" s="210">
        <f>SUM(M21:M24)</f>
        <v>0</v>
      </c>
      <c r="N20" s="210"/>
      <c r="O20" s="208">
        <f>SUM(O21:O24)</f>
        <v>3</v>
      </c>
      <c r="P20" s="209">
        <f>SUM(P21:P24)</f>
        <v>4</v>
      </c>
      <c r="Q20" s="210">
        <f>SUM(Q21:Q24)</f>
        <v>2</v>
      </c>
      <c r="R20" s="210">
        <f>SUM(R21:R24)</f>
        <v>0</v>
      </c>
      <c r="S20" s="210"/>
      <c r="T20" s="211">
        <f>SUM(T21:T24)</f>
        <v>7</v>
      </c>
      <c r="U20" s="207">
        <f>SUM(U21:U24)</f>
        <v>0</v>
      </c>
      <c r="V20" s="210">
        <f>SUM(V21:V24)</f>
        <v>0</v>
      </c>
      <c r="W20" s="210">
        <f>SUM(W21:W24)</f>
        <v>0</v>
      </c>
      <c r="X20" s="210"/>
      <c r="Y20" s="208">
        <f>SUM(Y21:Y24)</f>
        <v>0</v>
      </c>
      <c r="Z20" s="209">
        <f>SUM(Z21:Z24)</f>
        <v>0</v>
      </c>
      <c r="AA20" s="210">
        <f>SUM(AA21:AA24)</f>
        <v>0</v>
      </c>
      <c r="AB20" s="210">
        <f>SUM(AB21:AB24)</f>
        <v>0</v>
      </c>
      <c r="AC20" s="210"/>
      <c r="AD20" s="211">
        <f>SUM(AD21:AD24)</f>
        <v>0</v>
      </c>
      <c r="AE20" s="207">
        <f>SUM(AE21:AE24)</f>
        <v>0</v>
      </c>
      <c r="AF20" s="210">
        <f>SUM(AF21:AF24)</f>
        <v>0</v>
      </c>
      <c r="AG20" s="210">
        <f>SUM(AG21:AG24)</f>
        <v>0</v>
      </c>
      <c r="AH20" s="210"/>
      <c r="AI20" s="208">
        <f>SUM(AI21:AI24)</f>
        <v>0</v>
      </c>
      <c r="AJ20" s="209">
        <f>SUM(AJ21:AJ24)</f>
        <v>0</v>
      </c>
      <c r="AK20" s="210">
        <f>SUM(AK21:AK24)</f>
        <v>0</v>
      </c>
      <c r="AL20" s="210">
        <f>SUM(AL21:AL24)</f>
        <v>0</v>
      </c>
      <c r="AM20" s="210"/>
      <c r="AN20" s="208">
        <f>SUM(AN21:AN24)</f>
        <v>0</v>
      </c>
      <c r="AO20" s="214"/>
      <c r="AP20" s="366"/>
      <c r="AQ20" s="323"/>
      <c r="AR20" s="379"/>
      <c r="AS20" s="366"/>
      <c r="AT20" s="327"/>
      <c r="AU20" s="566"/>
      <c r="AV20" s="567"/>
    </row>
    <row r="21" spans="1:48" ht="18.75" customHeight="1">
      <c r="A21" s="483">
        <f>A19+1</f>
        <v>11</v>
      </c>
      <c r="B21" s="161" t="s">
        <v>305</v>
      </c>
      <c r="C21" s="94" t="s">
        <v>57</v>
      </c>
      <c r="D21" s="2">
        <f>SUM(F21:H21,K21:M21,P21:R21,U21:W21,Z21:AB21,AE21:AG21,AJ21:AL21)</f>
        <v>2</v>
      </c>
      <c r="E21" s="4">
        <f>SUM(J21,O21,T21,Y21,AD21,AI21,AN21)</f>
        <v>2</v>
      </c>
      <c r="F21" s="3">
        <v>2</v>
      </c>
      <c r="G21" s="8">
        <v>0</v>
      </c>
      <c r="H21" s="4">
        <v>0</v>
      </c>
      <c r="I21" s="5" t="s">
        <v>15</v>
      </c>
      <c r="J21" s="6">
        <v>2</v>
      </c>
      <c r="K21" s="4"/>
      <c r="L21" s="8"/>
      <c r="M21" s="4"/>
      <c r="N21" s="5"/>
      <c r="O21" s="6"/>
      <c r="P21" s="4"/>
      <c r="Q21" s="8"/>
      <c r="R21" s="4"/>
      <c r="S21" s="5"/>
      <c r="T21" s="6"/>
      <c r="U21" s="4"/>
      <c r="V21" s="8"/>
      <c r="W21" s="4"/>
      <c r="X21" s="5"/>
      <c r="Y21" s="6"/>
      <c r="Z21" s="4"/>
      <c r="AA21" s="8"/>
      <c r="AB21" s="4"/>
      <c r="AC21" s="5"/>
      <c r="AD21" s="6"/>
      <c r="AE21" s="3"/>
      <c r="AF21" s="8"/>
      <c r="AG21" s="4"/>
      <c r="AH21" s="5"/>
      <c r="AI21" s="6"/>
      <c r="AJ21" s="3"/>
      <c r="AK21" s="8"/>
      <c r="AL21" s="4"/>
      <c r="AM21" s="5"/>
      <c r="AN21" s="6"/>
      <c r="AO21" s="190"/>
      <c r="AP21" s="367"/>
      <c r="AQ21" s="325"/>
      <c r="AR21" s="380"/>
      <c r="AS21" s="367"/>
      <c r="AT21" s="92"/>
      <c r="AU21" s="278" t="s">
        <v>148</v>
      </c>
      <c r="AV21" s="281" t="s">
        <v>149</v>
      </c>
    </row>
    <row r="22" spans="1:48" ht="18.75" customHeight="1">
      <c r="A22" s="483">
        <f>A21+1</f>
        <v>12</v>
      </c>
      <c r="B22" s="165" t="s">
        <v>244</v>
      </c>
      <c r="C22" s="7" t="s">
        <v>134</v>
      </c>
      <c r="D22" s="2">
        <f>SUM(F22:H22,K22:M22,P22:R22,U22:W22,Z22:AB22,AE22:AG22,AJ22:AL22)</f>
        <v>3</v>
      </c>
      <c r="E22" s="4">
        <f>SUM(J22,O22,T22,Y22,AD22,AI22,AN22)</f>
        <v>3</v>
      </c>
      <c r="F22" s="3"/>
      <c r="G22" s="8"/>
      <c r="H22" s="4"/>
      <c r="I22" s="5"/>
      <c r="J22" s="6"/>
      <c r="K22" s="3">
        <v>1</v>
      </c>
      <c r="L22" s="38">
        <v>2</v>
      </c>
      <c r="M22" s="21">
        <v>0</v>
      </c>
      <c r="N22" s="22" t="s">
        <v>27</v>
      </c>
      <c r="O22" s="6">
        <v>3</v>
      </c>
      <c r="P22" s="4"/>
      <c r="Q22" s="8"/>
      <c r="R22" s="4"/>
      <c r="S22" s="5"/>
      <c r="T22" s="6"/>
      <c r="U22" s="4"/>
      <c r="V22" s="8"/>
      <c r="W22" s="4"/>
      <c r="X22" s="5"/>
      <c r="Y22" s="6"/>
      <c r="Z22" s="4"/>
      <c r="AA22" s="8"/>
      <c r="AB22" s="4"/>
      <c r="AC22" s="5"/>
      <c r="AD22" s="6"/>
      <c r="AE22" s="3"/>
      <c r="AF22" s="8"/>
      <c r="AG22" s="4"/>
      <c r="AH22" s="5"/>
      <c r="AI22" s="6"/>
      <c r="AJ22" s="3"/>
      <c r="AK22" s="8"/>
      <c r="AL22" s="4"/>
      <c r="AM22" s="5"/>
      <c r="AN22" s="6"/>
      <c r="AO22" s="101">
        <f>A9</f>
        <v>1</v>
      </c>
      <c r="AP22" s="365" t="str">
        <f>B9</f>
        <v>AMXMA1KBNE</v>
      </c>
      <c r="AQ22" s="192" t="str">
        <f>C9</f>
        <v>Matematika I.</v>
      </c>
      <c r="AR22" s="378"/>
      <c r="AS22" s="365"/>
      <c r="AT22" s="55"/>
      <c r="AU22" s="282" t="s">
        <v>166</v>
      </c>
      <c r="AV22" s="279" t="s">
        <v>134</v>
      </c>
    </row>
    <row r="23" spans="1:48" ht="18.75" customHeight="1">
      <c r="A23" s="483">
        <f>A22+1</f>
        <v>13</v>
      </c>
      <c r="B23" s="164" t="s">
        <v>245</v>
      </c>
      <c r="C23" s="7" t="s">
        <v>135</v>
      </c>
      <c r="D23" s="2">
        <f>SUM(F23:H23,K23:M23,P23:R23,U23:W23,Z23:AB23,AE23:AG23,AJ23:AL23)</f>
        <v>4</v>
      </c>
      <c r="E23" s="4">
        <f>SUM(J23,O23,T23,Y23,AD23,AI23,AN23)</f>
        <v>4</v>
      </c>
      <c r="F23" s="3"/>
      <c r="G23" s="8"/>
      <c r="H23" s="4"/>
      <c r="I23" s="5"/>
      <c r="J23" s="6"/>
      <c r="K23" s="4"/>
      <c r="L23" s="8"/>
      <c r="M23" s="4"/>
      <c r="N23" s="5"/>
      <c r="O23" s="6"/>
      <c r="P23" s="4">
        <v>2</v>
      </c>
      <c r="Q23" s="8">
        <v>2</v>
      </c>
      <c r="R23" s="4">
        <v>0</v>
      </c>
      <c r="S23" s="5" t="s">
        <v>15</v>
      </c>
      <c r="T23" s="6">
        <v>4</v>
      </c>
      <c r="U23" s="4"/>
      <c r="V23" s="8"/>
      <c r="W23" s="4"/>
      <c r="X23" s="5"/>
      <c r="Y23" s="6"/>
      <c r="Z23" s="4"/>
      <c r="AA23" s="8"/>
      <c r="AB23" s="4"/>
      <c r="AC23" s="5"/>
      <c r="AD23" s="6"/>
      <c r="AE23" s="3"/>
      <c r="AF23" s="8"/>
      <c r="AG23" s="4"/>
      <c r="AH23" s="5"/>
      <c r="AI23" s="6"/>
      <c r="AJ23" s="3"/>
      <c r="AK23" s="8"/>
      <c r="AL23" s="4"/>
      <c r="AM23" s="5"/>
      <c r="AN23" s="6"/>
      <c r="AO23" s="101">
        <f>A22</f>
        <v>12</v>
      </c>
      <c r="AP23" s="368" t="str">
        <f>B22</f>
        <v>AGXMI1FBNE</v>
      </c>
      <c r="AQ23" s="194" t="str">
        <f>C22</f>
        <v>Mérnöki alapismeretek I.</v>
      </c>
      <c r="AR23" s="378"/>
      <c r="AS23" s="368"/>
      <c r="AT23" s="92"/>
      <c r="AU23" s="283" t="s">
        <v>167</v>
      </c>
      <c r="AV23" s="279" t="s">
        <v>135</v>
      </c>
    </row>
    <row r="24" spans="1:48" ht="18.75" customHeight="1">
      <c r="A24" s="483">
        <f>A23+1</f>
        <v>14</v>
      </c>
      <c r="B24" s="162" t="s">
        <v>246</v>
      </c>
      <c r="C24" s="94" t="s">
        <v>61</v>
      </c>
      <c r="D24" s="2">
        <f>SUM(F24:H24,K24:M24,P24:R24,U24:W24,Z24:AB24,AE24:AG24,AJ24:AL24)</f>
        <v>2</v>
      </c>
      <c r="E24" s="4">
        <f>SUM(J24,O24,T24,Y24,AD24,AI24,AN24)</f>
        <v>3</v>
      </c>
      <c r="F24" s="3"/>
      <c r="G24" s="8"/>
      <c r="H24" s="4"/>
      <c r="I24" s="5"/>
      <c r="J24" s="6"/>
      <c r="K24" s="4"/>
      <c r="L24" s="8"/>
      <c r="M24" s="4"/>
      <c r="N24" s="5"/>
      <c r="O24" s="6"/>
      <c r="P24" s="4">
        <v>2</v>
      </c>
      <c r="Q24" s="8">
        <v>0</v>
      </c>
      <c r="R24" s="4">
        <v>0</v>
      </c>
      <c r="S24" s="5" t="s">
        <v>15</v>
      </c>
      <c r="T24" s="6">
        <v>3</v>
      </c>
      <c r="U24" s="4"/>
      <c r="V24" s="8"/>
      <c r="W24" s="4"/>
      <c r="X24" s="5"/>
      <c r="Y24" s="6"/>
      <c r="Z24" s="4"/>
      <c r="AA24" s="8"/>
      <c r="AB24" s="4"/>
      <c r="AC24" s="5"/>
      <c r="AD24" s="6"/>
      <c r="AE24" s="3"/>
      <c r="AF24" s="8"/>
      <c r="AG24" s="4"/>
      <c r="AH24" s="5"/>
      <c r="AI24" s="6"/>
      <c r="AJ24" s="3"/>
      <c r="AK24" s="8"/>
      <c r="AL24" s="4"/>
      <c r="AM24" s="167"/>
      <c r="AN24" s="6"/>
      <c r="AO24" s="101">
        <f>A21</f>
        <v>11</v>
      </c>
      <c r="AP24" s="365" t="str">
        <f>B21</f>
        <v>AGEKT0FBNE</v>
      </c>
      <c r="AQ24" s="192" t="str">
        <f>C21</f>
        <v>Környezettan (E learning)</v>
      </c>
      <c r="AR24" s="378"/>
      <c r="AS24" s="365"/>
      <c r="AT24" s="55"/>
      <c r="AU24" s="284" t="s">
        <v>159</v>
      </c>
      <c r="AV24" s="281" t="s">
        <v>160</v>
      </c>
    </row>
    <row r="25" spans="1:48" ht="18.75" customHeight="1">
      <c r="A25" s="206"/>
      <c r="B25" s="592" t="s">
        <v>106</v>
      </c>
      <c r="C25" s="567"/>
      <c r="D25" s="207">
        <f>SUM(D26:D28)</f>
        <v>6</v>
      </c>
      <c r="E25" s="208">
        <f>SUM(E26:E28)</f>
        <v>7</v>
      </c>
      <c r="F25" s="209">
        <f>SUM(F26:F28)</f>
        <v>2</v>
      </c>
      <c r="G25" s="210">
        <f>SUM(G26:G28)</f>
        <v>0</v>
      </c>
      <c r="H25" s="210">
        <f>SUM(H26:H28)</f>
        <v>0</v>
      </c>
      <c r="I25" s="210"/>
      <c r="J25" s="211">
        <f>SUM(J26:J28)</f>
        <v>2</v>
      </c>
      <c r="K25" s="207">
        <f>SUM(K26:K28)</f>
        <v>1</v>
      </c>
      <c r="L25" s="210">
        <f>SUM(L26:L28)</f>
        <v>1</v>
      </c>
      <c r="M25" s="210">
        <f>SUM(M26:M28)</f>
        <v>0</v>
      </c>
      <c r="N25" s="210"/>
      <c r="O25" s="208">
        <f>SUM(O26:O28)</f>
        <v>2</v>
      </c>
      <c r="P25" s="209">
        <f>SUM(P26:P28)</f>
        <v>0</v>
      </c>
      <c r="Q25" s="210">
        <f>SUM(Q26:Q28)</f>
        <v>0</v>
      </c>
      <c r="R25" s="210">
        <f>SUM(R26:R28)</f>
        <v>0</v>
      </c>
      <c r="S25" s="210"/>
      <c r="T25" s="211">
        <f>SUM(T26:T28)</f>
        <v>0</v>
      </c>
      <c r="U25" s="207">
        <f>SUM(U26:U28)</f>
        <v>0</v>
      </c>
      <c r="V25" s="210">
        <f>SUM(V26:V28)</f>
        <v>0</v>
      </c>
      <c r="W25" s="210">
        <f>SUM(W26:W28)</f>
        <v>0</v>
      </c>
      <c r="X25" s="210"/>
      <c r="Y25" s="208">
        <f>SUM(Y26:Y28)</f>
        <v>0</v>
      </c>
      <c r="Z25" s="209">
        <f>SUM(Z26:Z28)</f>
        <v>1</v>
      </c>
      <c r="AA25" s="210">
        <f>SUM(AA26:AA28)</f>
        <v>1</v>
      </c>
      <c r="AB25" s="210">
        <f>SUM(AB26:AB28)</f>
        <v>0</v>
      </c>
      <c r="AC25" s="210"/>
      <c r="AD25" s="211">
        <f>SUM(AD26:AD28)</f>
        <v>3</v>
      </c>
      <c r="AE25" s="207">
        <f>SUM(AE26:AE28)</f>
        <v>0</v>
      </c>
      <c r="AF25" s="210">
        <f>SUM(AF26:AF28)</f>
        <v>0</v>
      </c>
      <c r="AG25" s="210">
        <f>SUM(AG26:AG28)</f>
        <v>0</v>
      </c>
      <c r="AH25" s="210"/>
      <c r="AI25" s="208">
        <f>SUM(AI26:AI28)</f>
        <v>0</v>
      </c>
      <c r="AJ25" s="209">
        <f>SUM(AJ26:AJ28)</f>
        <v>0</v>
      </c>
      <c r="AK25" s="210">
        <f>SUM(AK26:AK28)</f>
        <v>0</v>
      </c>
      <c r="AL25" s="210">
        <f>SUM(AL26:AL28)</f>
        <v>0</v>
      </c>
      <c r="AM25" s="210"/>
      <c r="AN25" s="208">
        <f>SUM(AN26:AN28)</f>
        <v>0</v>
      </c>
      <c r="AO25" s="214"/>
      <c r="AP25" s="366"/>
      <c r="AQ25" s="323"/>
      <c r="AR25" s="379"/>
      <c r="AS25" s="366"/>
      <c r="AT25" s="327"/>
      <c r="AU25" s="566"/>
      <c r="AV25" s="567"/>
    </row>
    <row r="26" spans="1:48" ht="18.75" customHeight="1">
      <c r="A26" s="483">
        <f>A24+1</f>
        <v>15</v>
      </c>
      <c r="B26" s="220" t="s">
        <v>247</v>
      </c>
      <c r="C26" s="94" t="s">
        <v>59</v>
      </c>
      <c r="D26" s="2">
        <f>SUM(F26:H26,K26:M26,P26:R26,U26:W26,Z26:AB26,AE26:AG26,AJ26:AL26)</f>
        <v>2</v>
      </c>
      <c r="E26" s="4">
        <f>SUM(J26,O26,T26,Y26,AD26,AI26,AN26)</f>
        <v>2</v>
      </c>
      <c r="F26" s="13">
        <v>2</v>
      </c>
      <c r="G26" s="35">
        <v>0</v>
      </c>
      <c r="H26" s="11">
        <v>0</v>
      </c>
      <c r="I26" s="10" t="s">
        <v>27</v>
      </c>
      <c r="J26" s="12">
        <v>2</v>
      </c>
      <c r="K26" s="13"/>
      <c r="L26" s="35"/>
      <c r="M26" s="11"/>
      <c r="N26" s="10"/>
      <c r="O26" s="12"/>
      <c r="P26" s="11"/>
      <c r="Q26" s="35"/>
      <c r="R26" s="11"/>
      <c r="S26" s="10"/>
      <c r="T26" s="12"/>
      <c r="U26" s="11"/>
      <c r="V26" s="35"/>
      <c r="W26" s="11"/>
      <c r="X26" s="10"/>
      <c r="Y26" s="12"/>
      <c r="Z26" s="11"/>
      <c r="AA26" s="35"/>
      <c r="AB26" s="11"/>
      <c r="AC26" s="10"/>
      <c r="AD26" s="12"/>
      <c r="AE26" s="13"/>
      <c r="AF26" s="35"/>
      <c r="AG26" s="11"/>
      <c r="AH26" s="10"/>
      <c r="AI26" s="12"/>
      <c r="AJ26" s="13"/>
      <c r="AK26" s="35"/>
      <c r="AL26" s="11"/>
      <c r="AM26" s="10"/>
      <c r="AN26" s="12"/>
      <c r="AO26" s="221"/>
      <c r="AP26" s="369"/>
      <c r="AQ26" s="361"/>
      <c r="AR26" s="381"/>
      <c r="AS26" s="369"/>
      <c r="AT26" s="328"/>
      <c r="AU26" s="568" t="s">
        <v>153</v>
      </c>
      <c r="AV26" s="570" t="s">
        <v>154</v>
      </c>
    </row>
    <row r="27" spans="1:48" ht="18.75" customHeight="1">
      <c r="A27" s="483">
        <f>A26+1</f>
        <v>16</v>
      </c>
      <c r="B27" s="220" t="s">
        <v>248</v>
      </c>
      <c r="C27" s="94" t="s">
        <v>60</v>
      </c>
      <c r="D27" s="2">
        <f>SUM(F27:H27,K27:M27,P27:R27,U27:W27,Z27:AB27,AE27:AG27,AJ27:AL27)</f>
        <v>2</v>
      </c>
      <c r="E27" s="4">
        <f>SUM(J27,O27,T27,Y27,AD27,AI27,AN27)</f>
        <v>2</v>
      </c>
      <c r="F27" s="3"/>
      <c r="G27" s="8"/>
      <c r="H27" s="4"/>
      <c r="I27" s="5"/>
      <c r="J27" s="6"/>
      <c r="K27" s="4">
        <v>1</v>
      </c>
      <c r="L27" s="8">
        <v>1</v>
      </c>
      <c r="M27" s="4">
        <v>0</v>
      </c>
      <c r="N27" s="5" t="s">
        <v>27</v>
      </c>
      <c r="O27" s="6">
        <v>2</v>
      </c>
      <c r="P27" s="4"/>
      <c r="Q27" s="8"/>
      <c r="R27" s="4"/>
      <c r="S27" s="5"/>
      <c r="T27" s="6"/>
      <c r="U27" s="4"/>
      <c r="V27" s="8"/>
      <c r="W27" s="4"/>
      <c r="X27" s="5"/>
      <c r="Y27" s="6"/>
      <c r="Z27" s="4"/>
      <c r="AA27" s="8"/>
      <c r="AB27" s="4"/>
      <c r="AC27" s="5"/>
      <c r="AD27" s="6"/>
      <c r="AE27" s="3"/>
      <c r="AF27" s="8"/>
      <c r="AG27" s="4"/>
      <c r="AH27" s="5"/>
      <c r="AI27" s="6"/>
      <c r="AJ27" s="3"/>
      <c r="AK27" s="8"/>
      <c r="AL27" s="4"/>
      <c r="AM27" s="5"/>
      <c r="AN27" s="6"/>
      <c r="AO27" s="101">
        <f>A26</f>
        <v>15</v>
      </c>
      <c r="AP27" s="365" t="str">
        <f>B26</f>
        <v>AMXKG1KBNE</v>
      </c>
      <c r="AQ27" s="192" t="str">
        <f>C26</f>
        <v>Makroökonómia</v>
      </c>
      <c r="AR27" s="382"/>
      <c r="AS27" s="365"/>
      <c r="AT27" s="329"/>
      <c r="AU27" s="569"/>
      <c r="AV27" s="571"/>
    </row>
    <row r="28" spans="1:48" ht="18.75" customHeight="1">
      <c r="A28" s="483">
        <f>A27+1</f>
        <v>17</v>
      </c>
      <c r="B28" s="220" t="s">
        <v>306</v>
      </c>
      <c r="C28" s="94" t="s">
        <v>249</v>
      </c>
      <c r="D28" s="2">
        <f>SUM(F28:H28,K28:M28,P28:R28,U28:W28,Z28:AB28,AE28:AG28,AJ28:AL28)</f>
        <v>2</v>
      </c>
      <c r="E28" s="4">
        <f>SUM(J28,O28,T28,Y28,AD28,AI28,AN28)</f>
        <v>3</v>
      </c>
      <c r="F28" s="108"/>
      <c r="G28" s="34"/>
      <c r="H28" s="9"/>
      <c r="I28" s="152"/>
      <c r="J28" s="222"/>
      <c r="K28" s="9"/>
      <c r="L28" s="34"/>
      <c r="M28" s="9"/>
      <c r="N28" s="152"/>
      <c r="O28" s="222"/>
      <c r="P28" s="9"/>
      <c r="Q28" s="34"/>
      <c r="R28" s="9"/>
      <c r="S28" s="152"/>
      <c r="T28" s="222"/>
      <c r="U28" s="9"/>
      <c r="V28" s="34"/>
      <c r="W28" s="9"/>
      <c r="X28" s="152"/>
      <c r="Y28" s="222"/>
      <c r="Z28" s="114">
        <v>1</v>
      </c>
      <c r="AA28" s="34">
        <v>1</v>
      </c>
      <c r="AB28" s="9">
        <v>0</v>
      </c>
      <c r="AC28" s="152" t="s">
        <v>27</v>
      </c>
      <c r="AD28" s="222">
        <v>3</v>
      </c>
      <c r="AE28" s="114"/>
      <c r="AF28" s="34"/>
      <c r="AG28" s="9"/>
      <c r="AH28" s="152"/>
      <c r="AI28" s="222"/>
      <c r="AJ28" s="114"/>
      <c r="AK28" s="34"/>
      <c r="AL28" s="9"/>
      <c r="AM28" s="152"/>
      <c r="AN28" s="222"/>
      <c r="AO28" s="18"/>
      <c r="AP28" s="370"/>
      <c r="AQ28" s="362"/>
      <c r="AR28" s="383"/>
      <c r="AS28" s="370"/>
      <c r="AT28" s="330"/>
      <c r="AU28" s="278" t="s">
        <v>157</v>
      </c>
      <c r="AV28" s="281" t="s">
        <v>158</v>
      </c>
    </row>
    <row r="29" spans="1:48" ht="18.75" customHeight="1">
      <c r="A29" s="206"/>
      <c r="B29" s="592" t="s">
        <v>107</v>
      </c>
      <c r="C29" s="567"/>
      <c r="D29" s="207">
        <f>SUM(D30:D31)</f>
        <v>5</v>
      </c>
      <c r="E29" s="208">
        <f>SUM(E30:E31)</f>
        <v>5</v>
      </c>
      <c r="F29" s="209">
        <f>SUM(F30:F31)</f>
        <v>0</v>
      </c>
      <c r="G29" s="210">
        <f>SUM(G30:G31)</f>
        <v>0</v>
      </c>
      <c r="H29" s="210">
        <f>SUM(H30:H31)</f>
        <v>0</v>
      </c>
      <c r="I29" s="210"/>
      <c r="J29" s="211">
        <f>SUM(J30:J31)</f>
        <v>0</v>
      </c>
      <c r="K29" s="207">
        <f>SUM(K30:K31)</f>
        <v>0</v>
      </c>
      <c r="L29" s="210">
        <f>SUM(L30:L31)</f>
        <v>0</v>
      </c>
      <c r="M29" s="210">
        <f>SUM(M30:M31)</f>
        <v>0</v>
      </c>
      <c r="N29" s="210"/>
      <c r="O29" s="208">
        <f>SUM(O30:O31)</f>
        <v>0</v>
      </c>
      <c r="P29" s="209">
        <f>SUM(P30:P31)</f>
        <v>2</v>
      </c>
      <c r="Q29" s="210">
        <f>SUM(Q30:Q31)</f>
        <v>0</v>
      </c>
      <c r="R29" s="210">
        <f>SUM(R30:R31)</f>
        <v>0</v>
      </c>
      <c r="S29" s="210"/>
      <c r="T29" s="211">
        <f>SUM(T30:T31)</f>
        <v>2</v>
      </c>
      <c r="U29" s="207">
        <f>SUM(U30:U31)</f>
        <v>2</v>
      </c>
      <c r="V29" s="210">
        <f>SUM(V30:V31)</f>
        <v>1</v>
      </c>
      <c r="W29" s="210">
        <f>SUM(W30:W31)</f>
        <v>0</v>
      </c>
      <c r="X29" s="210"/>
      <c r="Y29" s="208">
        <f>SUM(Y30:Y31)</f>
        <v>3</v>
      </c>
      <c r="Z29" s="209">
        <f>SUM(Z30:Z31)</f>
        <v>0</v>
      </c>
      <c r="AA29" s="210">
        <f>SUM(AA30:AA31)</f>
        <v>0</v>
      </c>
      <c r="AB29" s="210">
        <f>SUM(AB30:AB31)</f>
        <v>0</v>
      </c>
      <c r="AC29" s="210"/>
      <c r="AD29" s="211">
        <f>SUM(AD30:AD31)</f>
        <v>0</v>
      </c>
      <c r="AE29" s="207">
        <f>SUM(AE30:AE31)</f>
        <v>0</v>
      </c>
      <c r="AF29" s="210">
        <f>SUM(AF30:AF31)</f>
        <v>0</v>
      </c>
      <c r="AG29" s="210">
        <f>SUM(AG30:AG31)</f>
        <v>0</v>
      </c>
      <c r="AH29" s="210"/>
      <c r="AI29" s="208">
        <f>SUM(AI30:AI31)</f>
        <v>0</v>
      </c>
      <c r="AJ29" s="209">
        <f>SUM(AJ30:AJ31)</f>
        <v>0</v>
      </c>
      <c r="AK29" s="210">
        <f>SUM(AK30:AK31)</f>
        <v>0</v>
      </c>
      <c r="AL29" s="210">
        <f>SUM(AL30:AL31)</f>
        <v>0</v>
      </c>
      <c r="AM29" s="210"/>
      <c r="AN29" s="208">
        <f>SUM(AN30:AN31)</f>
        <v>0</v>
      </c>
      <c r="AO29" s="214"/>
      <c r="AP29" s="366"/>
      <c r="AQ29" s="323"/>
      <c r="AR29" s="379"/>
      <c r="AS29" s="366"/>
      <c r="AT29" s="327"/>
      <c r="AU29" s="566"/>
      <c r="AV29" s="567"/>
    </row>
    <row r="30" spans="1:48" ht="18.75" customHeight="1">
      <c r="A30" s="483">
        <f>A28+1</f>
        <v>18</v>
      </c>
      <c r="B30" s="161" t="s">
        <v>250</v>
      </c>
      <c r="C30" s="94" t="s">
        <v>71</v>
      </c>
      <c r="D30" s="2">
        <f>SUM(F30:H30,K30:M30,P30:R30,U30:W30,Z30:AB30,AE30:AG30,AJ30:AL30)</f>
        <v>2</v>
      </c>
      <c r="E30" s="4">
        <f>SUM(J30,O30,T30,Y30,AD30,AI30,AN30)</f>
        <v>2</v>
      </c>
      <c r="F30" s="3"/>
      <c r="G30" s="36"/>
      <c r="H30" s="11"/>
      <c r="I30" s="10"/>
      <c r="J30" s="12"/>
      <c r="K30" s="11"/>
      <c r="L30" s="36"/>
      <c r="M30" s="11"/>
      <c r="N30" s="10"/>
      <c r="O30" s="12"/>
      <c r="P30" s="11">
        <v>2</v>
      </c>
      <c r="Q30" s="36">
        <v>0</v>
      </c>
      <c r="R30" s="11">
        <v>0</v>
      </c>
      <c r="S30" s="10" t="s">
        <v>27</v>
      </c>
      <c r="T30" s="12">
        <v>2</v>
      </c>
      <c r="U30" s="13"/>
      <c r="V30" s="8"/>
      <c r="W30" s="17"/>
      <c r="X30" s="10"/>
      <c r="Y30" s="12"/>
      <c r="Z30" s="13"/>
      <c r="AA30" s="36"/>
      <c r="AB30" s="11"/>
      <c r="AC30" s="10"/>
      <c r="AD30" s="12"/>
      <c r="AE30" s="13"/>
      <c r="AF30" s="36"/>
      <c r="AG30" s="11"/>
      <c r="AH30" s="10"/>
      <c r="AI30" s="12"/>
      <c r="AJ30" s="13"/>
      <c r="AK30" s="36"/>
      <c r="AL30" s="11"/>
      <c r="AM30" s="10"/>
      <c r="AN30" s="12"/>
      <c r="AO30" s="359"/>
      <c r="AP30" s="371"/>
      <c r="AQ30" s="326"/>
      <c r="AR30" s="384"/>
      <c r="AS30" s="371"/>
      <c r="AT30" s="331"/>
      <c r="AU30" s="278" t="s">
        <v>156</v>
      </c>
      <c r="AV30" s="281" t="s">
        <v>71</v>
      </c>
    </row>
    <row r="31" spans="1:48" ht="18.75" customHeight="1">
      <c r="A31" s="483">
        <f>A30+1</f>
        <v>19</v>
      </c>
      <c r="B31" s="165" t="s">
        <v>251</v>
      </c>
      <c r="C31" s="103" t="s">
        <v>303</v>
      </c>
      <c r="D31" s="2">
        <f>SUM(F31:H31,K31:M31,P31:R31,U31:W31,Z31:AB31,AE31:AG31,AJ31:AL31)</f>
        <v>3</v>
      </c>
      <c r="E31" s="4">
        <f>SUM(J31,O31,T31,Y31,AD31,AI31,AN31)</f>
        <v>3</v>
      </c>
      <c r="F31" s="3"/>
      <c r="G31" s="8"/>
      <c r="H31" s="4"/>
      <c r="I31" s="5"/>
      <c r="J31" s="6"/>
      <c r="K31" s="4"/>
      <c r="L31" s="8"/>
      <c r="M31" s="4"/>
      <c r="N31" s="5"/>
      <c r="O31" s="6"/>
      <c r="P31" s="4"/>
      <c r="Q31" s="8"/>
      <c r="R31" s="4"/>
      <c r="S31" s="5"/>
      <c r="T31" s="6"/>
      <c r="U31" s="4">
        <v>2</v>
      </c>
      <c r="V31" s="8">
        <v>1</v>
      </c>
      <c r="W31" s="17">
        <v>0</v>
      </c>
      <c r="X31" s="5" t="s">
        <v>27</v>
      </c>
      <c r="Y31" s="6">
        <v>3</v>
      </c>
      <c r="Z31" s="4"/>
      <c r="AA31" s="8"/>
      <c r="AB31" s="4"/>
      <c r="AC31" s="5"/>
      <c r="AD31" s="6"/>
      <c r="AE31" s="3"/>
      <c r="AF31" s="8"/>
      <c r="AG31" s="4"/>
      <c r="AH31" s="5"/>
      <c r="AI31" s="6"/>
      <c r="AJ31" s="3"/>
      <c r="AK31" s="8"/>
      <c r="AL31" s="4"/>
      <c r="AM31" s="5"/>
      <c r="AN31" s="6"/>
      <c r="AO31" s="190">
        <f>A30</f>
        <v>18</v>
      </c>
      <c r="AP31" s="364" t="str">
        <f>B30</f>
        <v>AGXJI0FBNE</v>
      </c>
      <c r="AQ31" s="161" t="str">
        <f>C30</f>
        <v>Állam- és jogtudományi ismeretek</v>
      </c>
      <c r="AR31" s="378"/>
      <c r="AS31" s="364"/>
      <c r="AT31" s="55"/>
      <c r="AU31" s="282" t="s">
        <v>176</v>
      </c>
      <c r="AV31" s="285" t="s">
        <v>303</v>
      </c>
    </row>
    <row r="32" spans="1:48" ht="18.75" customHeight="1">
      <c r="A32" s="206"/>
      <c r="B32" s="592" t="s">
        <v>108</v>
      </c>
      <c r="C32" s="567"/>
      <c r="D32" s="207">
        <f>SUM(D33:D34)</f>
        <v>4</v>
      </c>
      <c r="E32" s="208">
        <f>SUM(E33:E34)</f>
        <v>4</v>
      </c>
      <c r="F32" s="209">
        <f>SUM(F33:F34)</f>
        <v>0</v>
      </c>
      <c r="G32" s="210">
        <f>SUM(G33:G34)</f>
        <v>0</v>
      </c>
      <c r="H32" s="210">
        <f>SUM(H33:H34)</f>
        <v>0</v>
      </c>
      <c r="I32" s="210"/>
      <c r="J32" s="211">
        <f>SUM(J33:J34)</f>
        <v>0</v>
      </c>
      <c r="K32" s="207">
        <f>SUM(K33:K34)</f>
        <v>0</v>
      </c>
      <c r="L32" s="210">
        <f>SUM(L33:L34)</f>
        <v>0</v>
      </c>
      <c r="M32" s="210">
        <f>SUM(M33:M34)</f>
        <v>0</v>
      </c>
      <c r="N32" s="210"/>
      <c r="O32" s="208">
        <f>SUM(O33:O34)</f>
        <v>0</v>
      </c>
      <c r="P32" s="209">
        <f>SUM(P33:P34)</f>
        <v>2</v>
      </c>
      <c r="Q32" s="210">
        <f>SUM(Q33:Q34)</f>
        <v>0</v>
      </c>
      <c r="R32" s="210">
        <f>SUM(R33:R34)</f>
        <v>0</v>
      </c>
      <c r="S32" s="210"/>
      <c r="T32" s="211">
        <f>SUM(T33:T34)</f>
        <v>2</v>
      </c>
      <c r="U32" s="207">
        <f>SUM(U33:U34)</f>
        <v>0</v>
      </c>
      <c r="V32" s="210">
        <f>SUM(V33:V34)</f>
        <v>2</v>
      </c>
      <c r="W32" s="210">
        <f>SUM(W33:W34)</f>
        <v>0</v>
      </c>
      <c r="X32" s="210"/>
      <c r="Y32" s="208">
        <f>SUM(Y33:Y34)</f>
        <v>2</v>
      </c>
      <c r="Z32" s="209">
        <f>SUM(Z33:Z34)</f>
        <v>0</v>
      </c>
      <c r="AA32" s="210">
        <f>SUM(AA33:AA34)</f>
        <v>0</v>
      </c>
      <c r="AB32" s="210">
        <f>SUM(AB33:AB34)</f>
        <v>0</v>
      </c>
      <c r="AC32" s="210"/>
      <c r="AD32" s="211">
        <f>SUM(AD33:AD34)</f>
        <v>0</v>
      </c>
      <c r="AE32" s="207">
        <f>SUM(AE33:AE34)</f>
        <v>0</v>
      </c>
      <c r="AF32" s="210">
        <f>SUM(AF33:AF34)</f>
        <v>0</v>
      </c>
      <c r="AG32" s="210">
        <f>SUM(AG33:AG34)</f>
        <v>0</v>
      </c>
      <c r="AH32" s="210"/>
      <c r="AI32" s="208">
        <f>SUM(AI33:AI34)</f>
        <v>0</v>
      </c>
      <c r="AJ32" s="209">
        <f>SUM(AJ33:AJ34)</f>
        <v>0</v>
      </c>
      <c r="AK32" s="210">
        <f>SUM(AK33:AK34)</f>
        <v>0</v>
      </c>
      <c r="AL32" s="210">
        <f>SUM(AL33:AL34)</f>
        <v>0</v>
      </c>
      <c r="AM32" s="210"/>
      <c r="AN32" s="208">
        <f>SUM(AN33:AN34)</f>
        <v>0</v>
      </c>
      <c r="AO32" s="214"/>
      <c r="AP32" s="366"/>
      <c r="AQ32" s="323"/>
      <c r="AR32" s="379"/>
      <c r="AS32" s="366"/>
      <c r="AT32" s="327"/>
      <c r="AU32" s="566"/>
      <c r="AV32" s="567"/>
    </row>
    <row r="33" spans="1:48" ht="18.75" customHeight="1">
      <c r="A33" s="257">
        <f>A31+1</f>
        <v>20</v>
      </c>
      <c r="B33" s="161" t="s">
        <v>252</v>
      </c>
      <c r="C33" s="94" t="s">
        <v>32</v>
      </c>
      <c r="D33" s="2">
        <f>SUM(F33:H33,K33:M33,P33:R33,U33:W33,Z33:AB33,AE33:AG33,AJ33:AL33)</f>
        <v>2</v>
      </c>
      <c r="E33" s="4">
        <f>SUM(J33,O33,T33,Y33,AD33,AI33,AN33)</f>
        <v>2</v>
      </c>
      <c r="F33" s="3"/>
      <c r="G33" s="34"/>
      <c r="H33" s="11"/>
      <c r="I33" s="10"/>
      <c r="J33" s="12"/>
      <c r="K33" s="3"/>
      <c r="L33" s="34"/>
      <c r="M33" s="11"/>
      <c r="N33" s="10"/>
      <c r="O33" s="12"/>
      <c r="P33" s="3"/>
      <c r="Q33" s="34"/>
      <c r="R33" s="11"/>
      <c r="S33" s="10"/>
      <c r="T33" s="12"/>
      <c r="U33" s="3">
        <v>0</v>
      </c>
      <c r="V33" s="34">
        <v>2</v>
      </c>
      <c r="W33" s="11">
        <v>0</v>
      </c>
      <c r="X33" s="10" t="s">
        <v>27</v>
      </c>
      <c r="Y33" s="12">
        <v>2</v>
      </c>
      <c r="Z33" s="3"/>
      <c r="AA33" s="34"/>
      <c r="AB33" s="11"/>
      <c r="AC33" s="10"/>
      <c r="AD33" s="12"/>
      <c r="AE33" s="3"/>
      <c r="AF33" s="34"/>
      <c r="AG33" s="11"/>
      <c r="AH33" s="10"/>
      <c r="AI33" s="12"/>
      <c r="AJ33" s="3"/>
      <c r="AK33" s="34"/>
      <c r="AL33" s="11"/>
      <c r="AM33" s="10"/>
      <c r="AN33" s="12"/>
      <c r="AO33" s="189"/>
      <c r="AP33" s="372"/>
      <c r="AQ33" s="191"/>
      <c r="AR33" s="385"/>
      <c r="AS33" s="372"/>
      <c r="AT33" s="277"/>
      <c r="AU33" s="278" t="s">
        <v>155</v>
      </c>
      <c r="AV33" s="281" t="s">
        <v>32</v>
      </c>
    </row>
    <row r="34" spans="1:48" ht="18.75" customHeight="1">
      <c r="A34" s="483">
        <f>A33+1</f>
        <v>21</v>
      </c>
      <c r="B34" s="162" t="s">
        <v>253</v>
      </c>
      <c r="C34" s="94" t="s">
        <v>33</v>
      </c>
      <c r="D34" s="2">
        <f>SUM(F34:H34,K34:M34,P34:R34,U34:W34,Z34:AB34,AE34:AG34,AJ34:AL34)</f>
        <v>2</v>
      </c>
      <c r="E34" s="4">
        <f>SUM(J34,O34,T34,Y34,AD34,AI34,AN34)</f>
        <v>2</v>
      </c>
      <c r="F34" s="3"/>
      <c r="G34" s="36"/>
      <c r="H34" s="11"/>
      <c r="I34" s="10"/>
      <c r="J34" s="12"/>
      <c r="K34" s="3"/>
      <c r="L34" s="36"/>
      <c r="M34" s="11"/>
      <c r="N34" s="10"/>
      <c r="O34" s="12"/>
      <c r="P34" s="3">
        <v>2</v>
      </c>
      <c r="Q34" s="36">
        <v>0</v>
      </c>
      <c r="R34" s="11">
        <v>0</v>
      </c>
      <c r="S34" s="10" t="s">
        <v>27</v>
      </c>
      <c r="T34" s="12">
        <v>2</v>
      </c>
      <c r="U34" s="3"/>
      <c r="V34" s="36"/>
      <c r="W34" s="11"/>
      <c r="X34" s="10"/>
      <c r="Y34" s="12"/>
      <c r="Z34" s="3"/>
      <c r="AA34" s="36"/>
      <c r="AB34" s="11"/>
      <c r="AC34" s="10"/>
      <c r="AD34" s="12"/>
      <c r="AE34" s="3"/>
      <c r="AF34" s="36"/>
      <c r="AG34" s="11"/>
      <c r="AH34" s="10"/>
      <c r="AI34" s="12"/>
      <c r="AJ34" s="3"/>
      <c r="AK34" s="36"/>
      <c r="AL34" s="11"/>
      <c r="AM34" s="10"/>
      <c r="AN34" s="12"/>
      <c r="AO34" s="190"/>
      <c r="AP34" s="373"/>
      <c r="AQ34" s="98"/>
      <c r="AR34" s="384"/>
      <c r="AS34" s="373"/>
      <c r="AT34" s="331"/>
      <c r="AU34" s="284" t="s">
        <v>161</v>
      </c>
      <c r="AV34" s="281" t="s">
        <v>33</v>
      </c>
    </row>
    <row r="35" spans="1:48" ht="18.75" customHeight="1">
      <c r="A35" s="206"/>
      <c r="B35" s="592" t="s">
        <v>109</v>
      </c>
      <c r="C35" s="567"/>
      <c r="D35" s="207">
        <f aca="true" t="shared" si="3" ref="D35:AN35">SUM(D36:D50)</f>
        <v>62</v>
      </c>
      <c r="E35" s="208">
        <f t="shared" si="3"/>
        <v>62</v>
      </c>
      <c r="F35" s="209">
        <f t="shared" si="3"/>
        <v>4</v>
      </c>
      <c r="G35" s="210">
        <f t="shared" si="3"/>
        <v>2</v>
      </c>
      <c r="H35" s="210">
        <f t="shared" si="3"/>
        <v>3</v>
      </c>
      <c r="I35" s="210">
        <f t="shared" si="3"/>
        <v>0</v>
      </c>
      <c r="J35" s="211">
        <f t="shared" si="3"/>
        <v>9</v>
      </c>
      <c r="K35" s="207">
        <f t="shared" si="3"/>
        <v>3</v>
      </c>
      <c r="L35" s="210">
        <f t="shared" si="3"/>
        <v>2</v>
      </c>
      <c r="M35" s="210">
        <f t="shared" si="3"/>
        <v>3</v>
      </c>
      <c r="N35" s="210">
        <f t="shared" si="3"/>
        <v>0</v>
      </c>
      <c r="O35" s="208">
        <f t="shared" si="3"/>
        <v>8</v>
      </c>
      <c r="P35" s="209">
        <f t="shared" si="3"/>
        <v>4</v>
      </c>
      <c r="Q35" s="210">
        <f t="shared" si="3"/>
        <v>2</v>
      </c>
      <c r="R35" s="210">
        <f t="shared" si="3"/>
        <v>2</v>
      </c>
      <c r="S35" s="210">
        <f t="shared" si="3"/>
        <v>0</v>
      </c>
      <c r="T35" s="211">
        <f t="shared" si="3"/>
        <v>8</v>
      </c>
      <c r="U35" s="207">
        <f t="shared" si="3"/>
        <v>8</v>
      </c>
      <c r="V35" s="210">
        <f t="shared" si="3"/>
        <v>2</v>
      </c>
      <c r="W35" s="210">
        <f t="shared" si="3"/>
        <v>8</v>
      </c>
      <c r="X35" s="210">
        <f t="shared" si="3"/>
        <v>0</v>
      </c>
      <c r="Y35" s="208">
        <f t="shared" si="3"/>
        <v>18</v>
      </c>
      <c r="Z35" s="209">
        <f t="shared" si="3"/>
        <v>9</v>
      </c>
      <c r="AA35" s="210">
        <f t="shared" si="3"/>
        <v>2</v>
      </c>
      <c r="AB35" s="210">
        <f t="shared" si="3"/>
        <v>8</v>
      </c>
      <c r="AC35" s="210">
        <f t="shared" si="3"/>
        <v>0</v>
      </c>
      <c r="AD35" s="211">
        <f t="shared" si="3"/>
        <v>19</v>
      </c>
      <c r="AE35" s="207">
        <f t="shared" si="3"/>
        <v>0</v>
      </c>
      <c r="AF35" s="210">
        <f t="shared" si="3"/>
        <v>0</v>
      </c>
      <c r="AG35" s="210">
        <f t="shared" si="3"/>
        <v>0</v>
      </c>
      <c r="AH35" s="210">
        <f t="shared" si="3"/>
        <v>0</v>
      </c>
      <c r="AI35" s="208">
        <f t="shared" si="3"/>
        <v>0</v>
      </c>
      <c r="AJ35" s="209">
        <f t="shared" si="3"/>
        <v>0</v>
      </c>
      <c r="AK35" s="210">
        <f t="shared" si="3"/>
        <v>0</v>
      </c>
      <c r="AL35" s="210">
        <f t="shared" si="3"/>
        <v>0</v>
      </c>
      <c r="AM35" s="210">
        <f t="shared" si="3"/>
        <v>0</v>
      </c>
      <c r="AN35" s="208">
        <f t="shared" si="3"/>
        <v>0</v>
      </c>
      <c r="AO35" s="214"/>
      <c r="AP35" s="366"/>
      <c r="AQ35" s="323"/>
      <c r="AR35" s="379"/>
      <c r="AS35" s="366"/>
      <c r="AT35" s="327"/>
      <c r="AU35" s="566"/>
      <c r="AV35" s="567"/>
    </row>
    <row r="36" spans="1:48" ht="18.75" customHeight="1">
      <c r="A36" s="483">
        <f>A34+1</f>
        <v>22</v>
      </c>
      <c r="B36" s="163" t="s">
        <v>254</v>
      </c>
      <c r="C36" s="99" t="s">
        <v>116</v>
      </c>
      <c r="D36" s="2">
        <f aca="true" t="shared" si="4" ref="D36:D50">SUM(F36:H36,K36:M36,P36:R36,U36:W36,Z36:AB36,AE36:AG36,AJ36:AL36)</f>
        <v>6</v>
      </c>
      <c r="E36" s="4">
        <f aca="true" t="shared" si="5" ref="E36:E50">SUM(J36,O36,T36,Y36,AD36,AI36,AN36)</f>
        <v>6</v>
      </c>
      <c r="F36" s="25">
        <v>3</v>
      </c>
      <c r="G36" s="33">
        <v>0</v>
      </c>
      <c r="H36" s="14">
        <v>3</v>
      </c>
      <c r="I36" s="15" t="s">
        <v>15</v>
      </c>
      <c r="J36" s="24">
        <v>6</v>
      </c>
      <c r="K36" s="25"/>
      <c r="L36" s="33"/>
      <c r="M36" s="14"/>
      <c r="N36" s="15"/>
      <c r="O36" s="24"/>
      <c r="P36" s="14"/>
      <c r="Q36" s="33"/>
      <c r="R36" s="14"/>
      <c r="S36" s="15"/>
      <c r="T36" s="16"/>
      <c r="U36" s="14"/>
      <c r="V36" s="33"/>
      <c r="W36" s="14"/>
      <c r="X36" s="15"/>
      <c r="Y36" s="16"/>
      <c r="Z36" s="14"/>
      <c r="AA36" s="33"/>
      <c r="AB36" s="14"/>
      <c r="AC36" s="15"/>
      <c r="AD36" s="16"/>
      <c r="AE36" s="25"/>
      <c r="AF36" s="33"/>
      <c r="AG36" s="14"/>
      <c r="AH36" s="15"/>
      <c r="AI36" s="16"/>
      <c r="AJ36" s="25"/>
      <c r="AK36" s="33"/>
      <c r="AL36" s="14"/>
      <c r="AM36" s="15"/>
      <c r="AN36" s="16"/>
      <c r="AO36" s="359"/>
      <c r="AP36" s="364"/>
      <c r="AQ36" s="1"/>
      <c r="AR36" s="386"/>
      <c r="AS36" s="364"/>
      <c r="AT36" s="56"/>
      <c r="AU36" s="286" t="s">
        <v>162</v>
      </c>
      <c r="AV36" s="287" t="s">
        <v>116</v>
      </c>
    </row>
    <row r="37" spans="1:48" ht="18.75" customHeight="1">
      <c r="A37" s="483">
        <f>A36+1</f>
        <v>23</v>
      </c>
      <c r="B37" s="164" t="s">
        <v>255</v>
      </c>
      <c r="C37" s="7" t="s">
        <v>117</v>
      </c>
      <c r="D37" s="2">
        <f t="shared" si="4"/>
        <v>5</v>
      </c>
      <c r="E37" s="4">
        <f t="shared" si="5"/>
        <v>5</v>
      </c>
      <c r="F37" s="3"/>
      <c r="G37" s="8"/>
      <c r="H37" s="4"/>
      <c r="I37" s="5"/>
      <c r="J37" s="100"/>
      <c r="K37" s="3">
        <v>2</v>
      </c>
      <c r="L37" s="8">
        <v>0</v>
      </c>
      <c r="M37" s="4">
        <v>3</v>
      </c>
      <c r="N37" s="5" t="s">
        <v>15</v>
      </c>
      <c r="O37" s="100">
        <v>5</v>
      </c>
      <c r="P37" s="4"/>
      <c r="Q37" s="8"/>
      <c r="R37" s="4"/>
      <c r="S37" s="5"/>
      <c r="T37" s="6"/>
      <c r="U37" s="4"/>
      <c r="V37" s="8"/>
      <c r="W37" s="4"/>
      <c r="X37" s="5"/>
      <c r="Y37" s="6"/>
      <c r="Z37" s="4"/>
      <c r="AA37" s="8"/>
      <c r="AB37" s="4"/>
      <c r="AC37" s="5"/>
      <c r="AD37" s="6"/>
      <c r="AE37" s="3"/>
      <c r="AF37" s="8"/>
      <c r="AG37" s="4"/>
      <c r="AH37" s="5"/>
      <c r="AI37" s="6"/>
      <c r="AJ37" s="3"/>
      <c r="AK37" s="8"/>
      <c r="AL37" s="4"/>
      <c r="AM37" s="5"/>
      <c r="AN37" s="6"/>
      <c r="AO37" s="190">
        <f>A9</f>
        <v>1</v>
      </c>
      <c r="AP37" s="365" t="str">
        <f>B9</f>
        <v>AMXMA1KBNE</v>
      </c>
      <c r="AQ37" s="192" t="str">
        <f>C9</f>
        <v>Matematika I.</v>
      </c>
      <c r="AR37" s="387">
        <f>A36</f>
        <v>22</v>
      </c>
      <c r="AS37" s="365" t="str">
        <f>B36</f>
        <v>AGXGE1FBNE</v>
      </c>
      <c r="AT37" s="169" t="str">
        <f>C36</f>
        <v>Geodézia I.</v>
      </c>
      <c r="AU37" s="283" t="s">
        <v>163</v>
      </c>
      <c r="AV37" s="279" t="s">
        <v>117</v>
      </c>
    </row>
    <row r="38" spans="1:48" ht="18.75" customHeight="1">
      <c r="A38" s="483">
        <f aca="true" t="shared" si="6" ref="A38:A50">A37+1</f>
        <v>24</v>
      </c>
      <c r="B38" s="164" t="s">
        <v>256</v>
      </c>
      <c r="C38" s="7" t="s">
        <v>34</v>
      </c>
      <c r="D38" s="2">
        <f t="shared" si="4"/>
        <v>3</v>
      </c>
      <c r="E38" s="4">
        <f t="shared" si="5"/>
        <v>3</v>
      </c>
      <c r="F38" s="3">
        <v>1</v>
      </c>
      <c r="G38" s="8">
        <v>2</v>
      </c>
      <c r="H38" s="4">
        <v>0</v>
      </c>
      <c r="I38" s="5" t="s">
        <v>27</v>
      </c>
      <c r="J38" s="6">
        <v>3</v>
      </c>
      <c r="K38" s="3"/>
      <c r="L38" s="8"/>
      <c r="M38" s="4"/>
      <c r="N38" s="5"/>
      <c r="O38" s="6"/>
      <c r="P38" s="4"/>
      <c r="Q38" s="8"/>
      <c r="R38" s="4"/>
      <c r="S38" s="5"/>
      <c r="T38" s="6"/>
      <c r="U38" s="4"/>
      <c r="V38" s="8"/>
      <c r="W38" s="4"/>
      <c r="X38" s="5"/>
      <c r="Y38" s="6"/>
      <c r="Z38" s="4"/>
      <c r="AA38" s="8"/>
      <c r="AB38" s="4"/>
      <c r="AC38" s="5"/>
      <c r="AD38" s="6"/>
      <c r="AE38" s="3"/>
      <c r="AF38" s="8"/>
      <c r="AG38" s="4"/>
      <c r="AH38" s="5"/>
      <c r="AI38" s="6"/>
      <c r="AJ38" s="3"/>
      <c r="AK38" s="8"/>
      <c r="AL38" s="4"/>
      <c r="AM38" s="5"/>
      <c r="AN38" s="6"/>
      <c r="AO38" s="190"/>
      <c r="AP38" s="367"/>
      <c r="AQ38" s="193"/>
      <c r="AR38" s="378"/>
      <c r="AS38" s="367"/>
      <c r="AT38" s="55"/>
      <c r="AU38" s="283" t="s">
        <v>164</v>
      </c>
      <c r="AV38" s="279" t="s">
        <v>34</v>
      </c>
    </row>
    <row r="39" spans="1:48" ht="18.75" customHeight="1">
      <c r="A39" s="483">
        <f t="shared" si="6"/>
        <v>25</v>
      </c>
      <c r="B39" s="164" t="s">
        <v>257</v>
      </c>
      <c r="C39" s="7" t="s">
        <v>35</v>
      </c>
      <c r="D39" s="2">
        <f t="shared" si="4"/>
        <v>3</v>
      </c>
      <c r="E39" s="4">
        <f t="shared" si="5"/>
        <v>3</v>
      </c>
      <c r="F39" s="3"/>
      <c r="G39" s="8"/>
      <c r="H39" s="4"/>
      <c r="I39" s="5"/>
      <c r="J39" s="6"/>
      <c r="K39" s="3">
        <v>1</v>
      </c>
      <c r="L39" s="8">
        <v>2</v>
      </c>
      <c r="M39" s="4">
        <v>0</v>
      </c>
      <c r="N39" s="5" t="s">
        <v>15</v>
      </c>
      <c r="O39" s="6">
        <v>3</v>
      </c>
      <c r="P39" s="4"/>
      <c r="Q39" s="8"/>
      <c r="R39" s="4"/>
      <c r="S39" s="5"/>
      <c r="T39" s="6"/>
      <c r="U39" s="4"/>
      <c r="V39" s="8"/>
      <c r="W39" s="4"/>
      <c r="X39" s="5"/>
      <c r="Y39" s="6"/>
      <c r="Z39" s="4"/>
      <c r="AA39" s="8"/>
      <c r="AB39" s="4"/>
      <c r="AC39" s="5"/>
      <c r="AD39" s="6"/>
      <c r="AE39" s="3"/>
      <c r="AF39" s="8"/>
      <c r="AG39" s="4"/>
      <c r="AH39" s="5"/>
      <c r="AI39" s="6"/>
      <c r="AJ39" s="3"/>
      <c r="AK39" s="8"/>
      <c r="AL39" s="4"/>
      <c r="AM39" s="5"/>
      <c r="AN39" s="6"/>
      <c r="AO39" s="190">
        <f aca="true" t="shared" si="7" ref="AO39:AQ40">A36</f>
        <v>22</v>
      </c>
      <c r="AP39" s="365" t="str">
        <f t="shared" si="7"/>
        <v>AGXGE1FBNE</v>
      </c>
      <c r="AQ39" s="192" t="str">
        <f t="shared" si="7"/>
        <v>Geodézia I.</v>
      </c>
      <c r="AR39" s="378">
        <f>A11</f>
        <v>3</v>
      </c>
      <c r="AS39" s="365" t="str">
        <f>B11</f>
        <v>AGXGM1FBNE</v>
      </c>
      <c r="AT39" s="169" t="str">
        <f>C11</f>
        <v>Geometria I.</v>
      </c>
      <c r="AU39" s="283" t="s">
        <v>165</v>
      </c>
      <c r="AV39" s="279" t="s">
        <v>35</v>
      </c>
    </row>
    <row r="40" spans="1:48" ht="18.75" customHeight="1">
      <c r="A40" s="483">
        <f t="shared" si="6"/>
        <v>26</v>
      </c>
      <c r="B40" s="164" t="s">
        <v>258</v>
      </c>
      <c r="C40" s="7" t="s">
        <v>36</v>
      </c>
      <c r="D40" s="2">
        <f t="shared" si="4"/>
        <v>4</v>
      </c>
      <c r="E40" s="4">
        <f t="shared" si="5"/>
        <v>4</v>
      </c>
      <c r="F40" s="3"/>
      <c r="G40" s="8"/>
      <c r="H40" s="4"/>
      <c r="I40" s="5"/>
      <c r="J40" s="6"/>
      <c r="K40" s="3"/>
      <c r="L40" s="8"/>
      <c r="M40" s="4"/>
      <c r="N40" s="5"/>
      <c r="O40" s="6"/>
      <c r="P40" s="4">
        <v>2</v>
      </c>
      <c r="Q40" s="8">
        <v>2</v>
      </c>
      <c r="R40" s="4">
        <v>0</v>
      </c>
      <c r="S40" s="5" t="s">
        <v>15</v>
      </c>
      <c r="T40" s="6">
        <v>4</v>
      </c>
      <c r="U40" s="4"/>
      <c r="V40" s="8"/>
      <c r="W40" s="4"/>
      <c r="X40" s="5"/>
      <c r="Y40" s="6"/>
      <c r="Z40" s="4"/>
      <c r="AA40" s="8"/>
      <c r="AB40" s="4"/>
      <c r="AC40" s="5"/>
      <c r="AD40" s="6"/>
      <c r="AE40" s="3"/>
      <c r="AF40" s="8"/>
      <c r="AG40" s="4"/>
      <c r="AH40" s="5"/>
      <c r="AI40" s="6"/>
      <c r="AJ40" s="3"/>
      <c r="AK40" s="8"/>
      <c r="AL40" s="4"/>
      <c r="AM40" s="5"/>
      <c r="AN40" s="6"/>
      <c r="AO40" s="190">
        <f t="shared" si="7"/>
        <v>23</v>
      </c>
      <c r="AP40" s="374" t="str">
        <f t="shared" si="7"/>
        <v>AGXGE2FBNE</v>
      </c>
      <c r="AQ40" s="164" t="str">
        <f t="shared" si="7"/>
        <v>Geodézia II.</v>
      </c>
      <c r="AR40" s="378">
        <f>A39</f>
        <v>25</v>
      </c>
      <c r="AS40" s="374" t="str">
        <f>B39</f>
        <v>AGXVE0FBNE</v>
      </c>
      <c r="AT40" s="170" t="str">
        <f>C39</f>
        <v>Vetülettan</v>
      </c>
      <c r="AU40" s="283" t="s">
        <v>168</v>
      </c>
      <c r="AV40" s="279" t="s">
        <v>36</v>
      </c>
    </row>
    <row r="41" spans="1:48" ht="18.75" customHeight="1">
      <c r="A41" s="483">
        <f t="shared" si="6"/>
        <v>27</v>
      </c>
      <c r="B41" s="161" t="s">
        <v>259</v>
      </c>
      <c r="C41" s="7" t="s">
        <v>118</v>
      </c>
      <c r="D41" s="2">
        <f t="shared" si="4"/>
        <v>4</v>
      </c>
      <c r="E41" s="4">
        <f t="shared" si="5"/>
        <v>4</v>
      </c>
      <c r="F41" s="3"/>
      <c r="G41" s="8"/>
      <c r="H41" s="4"/>
      <c r="I41" s="5"/>
      <c r="J41" s="6"/>
      <c r="K41" s="3"/>
      <c r="L41" s="8"/>
      <c r="M41" s="4"/>
      <c r="N41" s="5"/>
      <c r="O41" s="6"/>
      <c r="P41" s="4">
        <v>2</v>
      </c>
      <c r="Q41" s="8">
        <v>0</v>
      </c>
      <c r="R41" s="4">
        <v>2</v>
      </c>
      <c r="S41" s="5" t="s">
        <v>15</v>
      </c>
      <c r="T41" s="6">
        <v>4</v>
      </c>
      <c r="U41" s="4"/>
      <c r="V41" s="8"/>
      <c r="W41" s="4"/>
      <c r="X41" s="5"/>
      <c r="Y41" s="6"/>
      <c r="Z41" s="4"/>
      <c r="AA41" s="8"/>
      <c r="AB41" s="4"/>
      <c r="AC41" s="5"/>
      <c r="AD41" s="6"/>
      <c r="AE41" s="3"/>
      <c r="AF41" s="8"/>
      <c r="AG41" s="4"/>
      <c r="AH41" s="5"/>
      <c r="AI41" s="6"/>
      <c r="AJ41" s="3"/>
      <c r="AK41" s="8"/>
      <c r="AL41" s="4"/>
      <c r="AM41" s="5"/>
      <c r="AN41" s="6"/>
      <c r="AO41" s="190">
        <f>A12</f>
        <v>4</v>
      </c>
      <c r="AP41" s="364" t="str">
        <f>B12</f>
        <v>AGXGM2FBNE</v>
      </c>
      <c r="AQ41" s="161" t="str">
        <f>C12</f>
        <v>Geometria II.</v>
      </c>
      <c r="AR41" s="378">
        <f>A13</f>
        <v>5</v>
      </c>
      <c r="AS41" s="364" t="str">
        <f>B13</f>
        <v>AMXFI0FBNE</v>
      </c>
      <c r="AT41" s="169" t="str">
        <f>C13</f>
        <v>Fizika</v>
      </c>
      <c r="AU41" s="278" t="s">
        <v>169</v>
      </c>
      <c r="AV41" s="279" t="s">
        <v>118</v>
      </c>
    </row>
    <row r="42" spans="1:48" ht="18.75" customHeight="1">
      <c r="A42" s="483">
        <f t="shared" si="6"/>
        <v>28</v>
      </c>
      <c r="B42" s="161" t="s">
        <v>260</v>
      </c>
      <c r="C42" s="7" t="s">
        <v>119</v>
      </c>
      <c r="D42" s="2">
        <f t="shared" si="4"/>
        <v>5</v>
      </c>
      <c r="E42" s="4">
        <f t="shared" si="5"/>
        <v>5</v>
      </c>
      <c r="F42" s="3"/>
      <c r="G42" s="8"/>
      <c r="H42" s="4"/>
      <c r="I42" s="5"/>
      <c r="J42" s="6"/>
      <c r="K42" s="3"/>
      <c r="L42" s="8"/>
      <c r="M42" s="4"/>
      <c r="N42" s="5"/>
      <c r="O42" s="6"/>
      <c r="P42" s="4"/>
      <c r="Q42" s="8"/>
      <c r="R42" s="4"/>
      <c r="S42" s="5"/>
      <c r="T42" s="6"/>
      <c r="U42" s="4">
        <v>2</v>
      </c>
      <c r="V42" s="8">
        <v>0</v>
      </c>
      <c r="W42" s="4">
        <v>3</v>
      </c>
      <c r="X42" s="5" t="s">
        <v>15</v>
      </c>
      <c r="Y42" s="6">
        <v>5</v>
      </c>
      <c r="Z42" s="4"/>
      <c r="AA42" s="8"/>
      <c r="AB42" s="4"/>
      <c r="AC42" s="5"/>
      <c r="AD42" s="6"/>
      <c r="AE42" s="3"/>
      <c r="AF42" s="8"/>
      <c r="AG42" s="4"/>
      <c r="AH42" s="5"/>
      <c r="AI42" s="6"/>
      <c r="AJ42" s="3"/>
      <c r="AK42" s="8"/>
      <c r="AL42" s="4"/>
      <c r="AM42" s="5"/>
      <c r="AN42" s="6"/>
      <c r="AO42" s="190">
        <f>A41</f>
        <v>27</v>
      </c>
      <c r="AP42" s="365" t="str">
        <f>B41</f>
        <v>AGXFG1FBNE</v>
      </c>
      <c r="AQ42" s="192" t="str">
        <f>C41</f>
        <v>Fotogrammetria I.</v>
      </c>
      <c r="AR42" s="378"/>
      <c r="AS42" s="365"/>
      <c r="AT42" s="55"/>
      <c r="AU42" s="278" t="s">
        <v>170</v>
      </c>
      <c r="AV42" s="279" t="s">
        <v>119</v>
      </c>
    </row>
    <row r="43" spans="1:48" ht="18.75" customHeight="1">
      <c r="A43" s="483">
        <f t="shared" si="6"/>
        <v>29</v>
      </c>
      <c r="B43" s="161" t="s">
        <v>261</v>
      </c>
      <c r="C43" s="139" t="s">
        <v>120</v>
      </c>
      <c r="D43" s="2">
        <f t="shared" si="4"/>
        <v>4</v>
      </c>
      <c r="E43" s="4">
        <f t="shared" si="5"/>
        <v>4</v>
      </c>
      <c r="F43" s="2"/>
      <c r="G43" s="8"/>
      <c r="H43" s="4"/>
      <c r="I43" s="5"/>
      <c r="J43" s="6"/>
      <c r="K43" s="2"/>
      <c r="L43" s="8"/>
      <c r="M43" s="4"/>
      <c r="N43" s="5"/>
      <c r="O43" s="6"/>
      <c r="P43" s="4"/>
      <c r="Q43" s="8"/>
      <c r="R43" s="4"/>
      <c r="S43" s="8"/>
      <c r="T43" s="6"/>
      <c r="U43" s="4"/>
      <c r="V43" s="8"/>
      <c r="W43" s="4"/>
      <c r="X43" s="5"/>
      <c r="Y43" s="6"/>
      <c r="Z43" s="3">
        <v>2</v>
      </c>
      <c r="AA43" s="8">
        <v>2</v>
      </c>
      <c r="AB43" s="17">
        <v>0</v>
      </c>
      <c r="AC43" s="5" t="s">
        <v>15</v>
      </c>
      <c r="AD43" s="6">
        <v>4</v>
      </c>
      <c r="AE43" s="3"/>
      <c r="AF43" s="8"/>
      <c r="AG43" s="4"/>
      <c r="AH43" s="5"/>
      <c r="AI43" s="6"/>
      <c r="AJ43" s="3"/>
      <c r="AK43" s="8"/>
      <c r="AL43" s="4"/>
      <c r="AM43" s="5"/>
      <c r="AN43" s="110"/>
      <c r="AO43" s="190">
        <f>A45</f>
        <v>31</v>
      </c>
      <c r="AP43" s="365" t="str">
        <f>B45</f>
        <v>AGXNT1FBNE</v>
      </c>
      <c r="AQ43" s="192" t="str">
        <f>C45</f>
        <v>Nagyméretarányú térképezés I.</v>
      </c>
      <c r="AR43" s="378"/>
      <c r="AS43" s="365"/>
      <c r="AT43" s="92"/>
      <c r="AU43" s="278" t="s">
        <v>180</v>
      </c>
      <c r="AV43" s="288" t="s">
        <v>120</v>
      </c>
    </row>
    <row r="44" spans="1:48" ht="18.75" customHeight="1">
      <c r="A44" s="483">
        <f t="shared" si="6"/>
        <v>30</v>
      </c>
      <c r="B44" s="161" t="s">
        <v>262</v>
      </c>
      <c r="C44" s="7" t="s">
        <v>37</v>
      </c>
      <c r="D44" s="2">
        <f t="shared" si="4"/>
        <v>4</v>
      </c>
      <c r="E44" s="4">
        <f t="shared" si="5"/>
        <v>4</v>
      </c>
      <c r="F44" s="3"/>
      <c r="G44" s="37"/>
      <c r="H44" s="4"/>
      <c r="I44" s="5"/>
      <c r="J44" s="6"/>
      <c r="K44" s="3"/>
      <c r="L44" s="37"/>
      <c r="M44" s="4"/>
      <c r="N44" s="5"/>
      <c r="O44" s="6"/>
      <c r="P44" s="4"/>
      <c r="Q44" s="8"/>
      <c r="R44" s="4"/>
      <c r="S44" s="5"/>
      <c r="T44" s="6"/>
      <c r="U44" s="4">
        <v>2</v>
      </c>
      <c r="V44" s="8">
        <v>2</v>
      </c>
      <c r="W44" s="4">
        <v>0</v>
      </c>
      <c r="X44" s="5" t="s">
        <v>15</v>
      </c>
      <c r="Y44" s="6">
        <v>4</v>
      </c>
      <c r="Z44" s="4"/>
      <c r="AA44" s="8"/>
      <c r="AB44" s="4"/>
      <c r="AC44" s="5"/>
      <c r="AD44" s="6"/>
      <c r="AE44" s="3"/>
      <c r="AF44" s="8"/>
      <c r="AG44" s="4"/>
      <c r="AH44" s="5"/>
      <c r="AI44" s="6"/>
      <c r="AJ44" s="3"/>
      <c r="AK44" s="8"/>
      <c r="AL44" s="4"/>
      <c r="AM44" s="5"/>
      <c r="AN44" s="6"/>
      <c r="AO44" s="190">
        <f>A37</f>
        <v>23</v>
      </c>
      <c r="AP44" s="374" t="str">
        <f>B37</f>
        <v>AGXGE2FBNE</v>
      </c>
      <c r="AQ44" s="164" t="str">
        <f>C37</f>
        <v>Geodézia II.</v>
      </c>
      <c r="AR44" s="378"/>
      <c r="AS44" s="374"/>
      <c r="AT44" s="55"/>
      <c r="AU44" s="278" t="s">
        <v>173</v>
      </c>
      <c r="AV44" s="279" t="s">
        <v>37</v>
      </c>
    </row>
    <row r="45" spans="1:48" ht="18.75" customHeight="1">
      <c r="A45" s="483">
        <f t="shared" si="6"/>
        <v>31</v>
      </c>
      <c r="B45" s="161" t="s">
        <v>263</v>
      </c>
      <c r="C45" s="7" t="s">
        <v>121</v>
      </c>
      <c r="D45" s="2">
        <f t="shared" si="4"/>
        <v>4</v>
      </c>
      <c r="E45" s="4">
        <f t="shared" si="5"/>
        <v>4</v>
      </c>
      <c r="F45" s="3"/>
      <c r="G45" s="8"/>
      <c r="H45" s="4"/>
      <c r="I45" s="5"/>
      <c r="J45" s="6"/>
      <c r="K45" s="3"/>
      <c r="L45" s="8"/>
      <c r="M45" s="4"/>
      <c r="N45" s="5"/>
      <c r="O45" s="6"/>
      <c r="P45" s="4"/>
      <c r="Q45" s="8"/>
      <c r="R45" s="4"/>
      <c r="S45" s="5"/>
      <c r="T45" s="6"/>
      <c r="U45" s="4">
        <v>2</v>
      </c>
      <c r="V45" s="8">
        <v>0</v>
      </c>
      <c r="W45" s="4">
        <v>2</v>
      </c>
      <c r="X45" s="5" t="s">
        <v>15</v>
      </c>
      <c r="Y45" s="6">
        <v>4</v>
      </c>
      <c r="Z45" s="4"/>
      <c r="AA45" s="8"/>
      <c r="AB45" s="4"/>
      <c r="AC45" s="5"/>
      <c r="AD45" s="6"/>
      <c r="AE45" s="3"/>
      <c r="AF45" s="8"/>
      <c r="AG45" s="4"/>
      <c r="AH45" s="5"/>
      <c r="AI45" s="6"/>
      <c r="AJ45" s="3"/>
      <c r="AK45" s="8"/>
      <c r="AL45" s="4"/>
      <c r="AM45" s="5"/>
      <c r="AN45" s="6"/>
      <c r="AO45" s="190">
        <f>A40</f>
        <v>26</v>
      </c>
      <c r="AP45" s="368" t="str">
        <f>B40</f>
        <v>AGXKS0FBNE</v>
      </c>
      <c r="AQ45" s="194" t="str">
        <f>C40</f>
        <v>Kiegyenlítő számítás</v>
      </c>
      <c r="AR45" s="378"/>
      <c r="AS45" s="368"/>
      <c r="AT45" s="92"/>
      <c r="AU45" s="278" t="s">
        <v>174</v>
      </c>
      <c r="AV45" s="279" t="s">
        <v>121</v>
      </c>
    </row>
    <row r="46" spans="1:48" ht="18.75" customHeight="1">
      <c r="A46" s="483">
        <f t="shared" si="6"/>
        <v>32</v>
      </c>
      <c r="B46" s="161" t="s">
        <v>264</v>
      </c>
      <c r="C46" s="7" t="s">
        <v>123</v>
      </c>
      <c r="D46" s="2">
        <f t="shared" si="4"/>
        <v>4</v>
      </c>
      <c r="E46" s="4">
        <f t="shared" si="5"/>
        <v>4</v>
      </c>
      <c r="F46" s="3"/>
      <c r="G46" s="37"/>
      <c r="H46" s="4"/>
      <c r="I46" s="5"/>
      <c r="J46" s="6"/>
      <c r="K46" s="3"/>
      <c r="L46" s="37"/>
      <c r="M46" s="4"/>
      <c r="N46" s="5"/>
      <c r="O46" s="6"/>
      <c r="P46" s="4"/>
      <c r="Q46" s="8"/>
      <c r="R46" s="4"/>
      <c r="S46" s="5"/>
      <c r="T46" s="6"/>
      <c r="U46" s="4"/>
      <c r="V46" s="8"/>
      <c r="W46" s="4"/>
      <c r="X46" s="5"/>
      <c r="Y46" s="6"/>
      <c r="Z46" s="4">
        <v>2</v>
      </c>
      <c r="AA46" s="8">
        <v>0</v>
      </c>
      <c r="AB46" s="4">
        <v>2</v>
      </c>
      <c r="AC46" s="5" t="s">
        <v>15</v>
      </c>
      <c r="AD46" s="6">
        <v>4</v>
      </c>
      <c r="AE46" s="3"/>
      <c r="AF46" s="8"/>
      <c r="AG46" s="4"/>
      <c r="AH46" s="5"/>
      <c r="AI46" s="6"/>
      <c r="AJ46" s="3"/>
      <c r="AK46" s="8"/>
      <c r="AL46" s="4"/>
      <c r="AM46" s="5"/>
      <c r="AN46" s="6"/>
      <c r="AO46" s="190">
        <f>A50</f>
        <v>36</v>
      </c>
      <c r="AP46" s="374" t="str">
        <f>B50</f>
        <v>AGXGH0FBNE</v>
      </c>
      <c r="AQ46" s="164" t="str">
        <f>C50</f>
        <v>Geodéziai hálózatok</v>
      </c>
      <c r="AR46" s="378"/>
      <c r="AS46" s="374"/>
      <c r="AT46" s="55"/>
      <c r="AU46" s="278" t="s">
        <v>178</v>
      </c>
      <c r="AV46" s="279" t="s">
        <v>123</v>
      </c>
    </row>
    <row r="47" spans="1:48" ht="18.75" customHeight="1">
      <c r="A47" s="483">
        <f t="shared" si="6"/>
        <v>33</v>
      </c>
      <c r="B47" s="161" t="s">
        <v>331</v>
      </c>
      <c r="C47" s="139" t="s">
        <v>332</v>
      </c>
      <c r="D47" s="2">
        <f t="shared" si="4"/>
        <v>3</v>
      </c>
      <c r="E47" s="4">
        <f t="shared" si="5"/>
        <v>3</v>
      </c>
      <c r="F47" s="2"/>
      <c r="G47" s="8"/>
      <c r="H47" s="4"/>
      <c r="I47" s="5"/>
      <c r="J47" s="6"/>
      <c r="K47" s="2"/>
      <c r="L47" s="8"/>
      <c r="M47" s="4"/>
      <c r="N47" s="5"/>
      <c r="O47" s="6"/>
      <c r="P47" s="4"/>
      <c r="Q47" s="8"/>
      <c r="R47" s="4"/>
      <c r="S47" s="5"/>
      <c r="T47" s="6"/>
      <c r="U47" s="4"/>
      <c r="V47" s="8"/>
      <c r="W47" s="4"/>
      <c r="X47" s="5"/>
      <c r="Y47" s="6"/>
      <c r="Z47" s="3">
        <v>1</v>
      </c>
      <c r="AA47" s="8">
        <v>0</v>
      </c>
      <c r="AB47" s="17">
        <v>2</v>
      </c>
      <c r="AC47" s="5" t="s">
        <v>27</v>
      </c>
      <c r="AD47" s="6">
        <v>3</v>
      </c>
      <c r="AE47" s="3"/>
      <c r="AF47" s="8"/>
      <c r="AG47" s="4"/>
      <c r="AH47" s="5"/>
      <c r="AI47" s="6"/>
      <c r="AJ47" s="3"/>
      <c r="AK47" s="8"/>
      <c r="AL47" s="4"/>
      <c r="AM47" s="5"/>
      <c r="AN47" s="110"/>
      <c r="AO47" s="190">
        <f>A19</f>
        <v>10</v>
      </c>
      <c r="AP47" s="365" t="str">
        <f>B19</f>
        <v>AGETI2FBNE</v>
      </c>
      <c r="AQ47" s="192" t="str">
        <f>C19</f>
        <v>Térinformatika II. (E learning)</v>
      </c>
      <c r="AR47" s="378"/>
      <c r="AS47" s="365"/>
      <c r="AT47" s="92"/>
      <c r="AU47" s="278" t="s">
        <v>179</v>
      </c>
      <c r="AV47" s="288" t="s">
        <v>124</v>
      </c>
    </row>
    <row r="48" spans="1:48" ht="18.75" customHeight="1">
      <c r="A48" s="483">
        <f t="shared" si="6"/>
        <v>34</v>
      </c>
      <c r="B48" s="161" t="s">
        <v>267</v>
      </c>
      <c r="C48" s="139" t="s">
        <v>39</v>
      </c>
      <c r="D48" s="2">
        <f t="shared" si="4"/>
        <v>4</v>
      </c>
      <c r="E48" s="4">
        <f t="shared" si="5"/>
        <v>4</v>
      </c>
      <c r="F48" s="2"/>
      <c r="G48" s="8"/>
      <c r="H48" s="4"/>
      <c r="I48" s="5"/>
      <c r="J48" s="6"/>
      <c r="K48" s="2"/>
      <c r="L48" s="8"/>
      <c r="M48" s="4"/>
      <c r="N48" s="5"/>
      <c r="O48" s="6"/>
      <c r="P48" s="4"/>
      <c r="Q48" s="8"/>
      <c r="R48" s="4"/>
      <c r="S48" s="8"/>
      <c r="T48" s="6"/>
      <c r="U48" s="4"/>
      <c r="V48" s="8"/>
      <c r="W48" s="4"/>
      <c r="X48" s="5"/>
      <c r="Y48" s="6"/>
      <c r="Z48" s="3">
        <v>2</v>
      </c>
      <c r="AA48" s="8">
        <v>0</v>
      </c>
      <c r="AB48" s="17">
        <v>2</v>
      </c>
      <c r="AC48" s="5" t="s">
        <v>15</v>
      </c>
      <c r="AD48" s="6">
        <v>4</v>
      </c>
      <c r="AE48" s="3"/>
      <c r="AF48" s="8"/>
      <c r="AG48" s="4"/>
      <c r="AH48" s="5"/>
      <c r="AI48" s="6"/>
      <c r="AJ48" s="3"/>
      <c r="AK48" s="8"/>
      <c r="AL48" s="4"/>
      <c r="AM48" s="5"/>
      <c r="AN48" s="110"/>
      <c r="AO48" s="190">
        <f>A41</f>
        <v>27</v>
      </c>
      <c r="AP48" s="365" t="str">
        <f>B41</f>
        <v>AGXFG1FBNE</v>
      </c>
      <c r="AQ48" s="192" t="str">
        <f>C41</f>
        <v>Fotogrammetria I.</v>
      </c>
      <c r="AR48" s="378"/>
      <c r="AS48" s="365"/>
      <c r="AT48" s="92"/>
      <c r="AU48" s="278" t="s">
        <v>181</v>
      </c>
      <c r="AV48" s="288" t="s">
        <v>39</v>
      </c>
    </row>
    <row r="49" spans="1:48" ht="18.75" customHeight="1">
      <c r="A49" s="483">
        <f t="shared" si="6"/>
        <v>35</v>
      </c>
      <c r="B49" s="161" t="s">
        <v>266</v>
      </c>
      <c r="C49" s="139" t="s">
        <v>40</v>
      </c>
      <c r="D49" s="2">
        <f t="shared" si="4"/>
        <v>4</v>
      </c>
      <c r="E49" s="4">
        <f t="shared" si="5"/>
        <v>4</v>
      </c>
      <c r="F49" s="2"/>
      <c r="G49" s="8"/>
      <c r="H49" s="4"/>
      <c r="I49" s="5"/>
      <c r="J49" s="6"/>
      <c r="K49" s="2"/>
      <c r="L49" s="8"/>
      <c r="M49" s="4"/>
      <c r="N49" s="5"/>
      <c r="O49" s="6"/>
      <c r="P49" s="4"/>
      <c r="Q49" s="8"/>
      <c r="R49" s="4"/>
      <c r="S49" s="8"/>
      <c r="T49" s="6"/>
      <c r="U49" s="4"/>
      <c r="V49" s="8"/>
      <c r="W49" s="4"/>
      <c r="X49" s="5"/>
      <c r="Y49" s="6"/>
      <c r="Z49" s="3">
        <v>2</v>
      </c>
      <c r="AA49" s="8">
        <v>0</v>
      </c>
      <c r="AB49" s="17">
        <v>2</v>
      </c>
      <c r="AC49" s="5" t="s">
        <v>15</v>
      </c>
      <c r="AD49" s="6">
        <v>4</v>
      </c>
      <c r="AE49" s="3"/>
      <c r="AF49" s="8"/>
      <c r="AG49" s="4"/>
      <c r="AH49" s="5"/>
      <c r="AI49" s="6"/>
      <c r="AJ49" s="3"/>
      <c r="AK49" s="8"/>
      <c r="AL49" s="4"/>
      <c r="AM49" s="5"/>
      <c r="AN49" s="110"/>
      <c r="AO49" s="190">
        <f>A138</f>
        <v>84</v>
      </c>
      <c r="AP49" s="365" t="str">
        <f>B138</f>
        <v>AGGFT0FBNE</v>
      </c>
      <c r="AQ49" s="192" t="str">
        <f>C138</f>
        <v>Felmérés terepgyakorlat</v>
      </c>
      <c r="AR49" s="378"/>
      <c r="AS49" s="365"/>
      <c r="AT49" s="92"/>
      <c r="AU49" s="278" t="s">
        <v>182</v>
      </c>
      <c r="AV49" s="288" t="s">
        <v>40</v>
      </c>
    </row>
    <row r="50" spans="1:48" ht="18.75" customHeight="1" thickBot="1">
      <c r="A50" s="483">
        <f t="shared" si="6"/>
        <v>36</v>
      </c>
      <c r="B50" s="172" t="s">
        <v>268</v>
      </c>
      <c r="C50" s="104" t="s">
        <v>38</v>
      </c>
      <c r="D50" s="60">
        <f t="shared" si="4"/>
        <v>5</v>
      </c>
      <c r="E50" s="205">
        <f t="shared" si="5"/>
        <v>5</v>
      </c>
      <c r="F50" s="58"/>
      <c r="G50" s="59"/>
      <c r="H50" s="60"/>
      <c r="I50" s="61"/>
      <c r="J50" s="62"/>
      <c r="K50" s="58"/>
      <c r="L50" s="59"/>
      <c r="M50" s="60"/>
      <c r="N50" s="61"/>
      <c r="O50" s="62"/>
      <c r="P50" s="60"/>
      <c r="Q50" s="59"/>
      <c r="R50" s="60"/>
      <c r="S50" s="61"/>
      <c r="T50" s="62"/>
      <c r="U50" s="60">
        <v>2</v>
      </c>
      <c r="V50" s="59">
        <v>0</v>
      </c>
      <c r="W50" s="60">
        <v>3</v>
      </c>
      <c r="X50" s="61" t="s">
        <v>15</v>
      </c>
      <c r="Y50" s="62">
        <v>5</v>
      </c>
      <c r="Z50" s="60"/>
      <c r="AA50" s="59"/>
      <c r="AB50" s="60"/>
      <c r="AC50" s="61"/>
      <c r="AD50" s="62"/>
      <c r="AE50" s="58"/>
      <c r="AF50" s="59"/>
      <c r="AG50" s="60"/>
      <c r="AH50" s="61"/>
      <c r="AI50" s="62"/>
      <c r="AJ50" s="58"/>
      <c r="AK50" s="59"/>
      <c r="AL50" s="60"/>
      <c r="AM50" s="61"/>
      <c r="AN50" s="62"/>
      <c r="AO50" s="360">
        <f>A40</f>
        <v>26</v>
      </c>
      <c r="AP50" s="375" t="str">
        <f>B40</f>
        <v>AGXKS0FBNE</v>
      </c>
      <c r="AQ50" s="195" t="str">
        <f>C40</f>
        <v>Kiegyenlítő számítás</v>
      </c>
      <c r="AR50" s="388"/>
      <c r="AS50" s="375"/>
      <c r="AT50" s="332"/>
      <c r="AU50" s="481" t="s">
        <v>177</v>
      </c>
      <c r="AV50" s="289" t="s">
        <v>38</v>
      </c>
    </row>
    <row r="51" spans="1:48" ht="18.75" customHeight="1">
      <c r="A51" s="173"/>
      <c r="B51" s="1"/>
      <c r="C51" s="105"/>
      <c r="D51" s="9"/>
      <c r="E51" s="54"/>
      <c r="F51" s="9"/>
      <c r="G51" s="9"/>
      <c r="H51" s="9"/>
      <c r="I51" s="9"/>
      <c r="J51" s="18"/>
      <c r="K51" s="9"/>
      <c r="L51" s="9"/>
      <c r="M51" s="9"/>
      <c r="N51" s="9"/>
      <c r="O51" s="18"/>
      <c r="P51" s="9"/>
      <c r="Q51" s="9"/>
      <c r="R51" s="9"/>
      <c r="S51" s="9"/>
      <c r="T51" s="18"/>
      <c r="U51" s="9"/>
      <c r="V51" s="9"/>
      <c r="W51" s="9"/>
      <c r="X51" s="9"/>
      <c r="Y51" s="18"/>
      <c r="Z51" s="9"/>
      <c r="AA51" s="9"/>
      <c r="AB51" s="9"/>
      <c r="AC51" s="9"/>
      <c r="AD51" s="18"/>
      <c r="AE51" s="9"/>
      <c r="AF51" s="9"/>
      <c r="AG51" s="9"/>
      <c r="AH51" s="9"/>
      <c r="AI51" s="18"/>
      <c r="AJ51" s="9"/>
      <c r="AK51" s="9"/>
      <c r="AL51" s="9"/>
      <c r="AM51" s="9"/>
      <c r="AN51" s="18"/>
      <c r="AO51" s="18"/>
      <c r="AP51" s="1"/>
      <c r="AQ51" s="1"/>
      <c r="AR51" s="39"/>
      <c r="AT51" s="174"/>
      <c r="AU51" s="274"/>
      <c r="AV51" s="290"/>
    </row>
    <row r="52" spans="1:53" ht="18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45"/>
      <c r="AV52" s="45"/>
      <c r="AW52" s="20"/>
      <c r="AX52" s="20"/>
      <c r="AY52" s="20"/>
      <c r="AZ52" s="20"/>
      <c r="BA52" s="20"/>
    </row>
    <row r="53" spans="1:48" ht="18.75" customHeight="1">
      <c r="A53" s="39"/>
      <c r="B53" s="9"/>
      <c r="C53" s="26"/>
      <c r="D53" s="9"/>
      <c r="E53" s="138"/>
      <c r="F53" s="597"/>
      <c r="G53" s="597"/>
      <c r="H53" s="9"/>
      <c r="I53" s="9"/>
      <c r="J53" s="18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18"/>
      <c r="Z53" s="9"/>
      <c r="AA53" s="9"/>
      <c r="AB53" s="9"/>
      <c r="AC53" s="9"/>
      <c r="AD53" s="18"/>
      <c r="AE53" s="9"/>
      <c r="AF53" s="9"/>
      <c r="AG53" s="9"/>
      <c r="AH53" s="9"/>
      <c r="AI53" s="18"/>
      <c r="AJ53" s="9"/>
      <c r="AK53" s="9"/>
      <c r="AL53" s="9"/>
      <c r="AM53" s="9"/>
      <c r="AN53" s="9"/>
      <c r="AO53" s="39"/>
      <c r="AP53" s="49"/>
      <c r="AQ53" s="49"/>
      <c r="AR53" s="39"/>
      <c r="AU53" s="45"/>
      <c r="AV53" s="188"/>
    </row>
    <row r="54" spans="1:48" ht="18.75" customHeight="1" thickBot="1">
      <c r="A54" s="258"/>
      <c r="B54" s="48"/>
      <c r="C54" s="67" t="s">
        <v>78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551"/>
      <c r="AU54" s="48"/>
      <c r="AV54" s="291"/>
    </row>
    <row r="55" spans="1:48" ht="18.75" customHeight="1">
      <c r="A55" s="69"/>
      <c r="B55" s="588" t="s">
        <v>19</v>
      </c>
      <c r="C55" s="590" t="s">
        <v>2</v>
      </c>
      <c r="D55" s="70" t="s">
        <v>0</v>
      </c>
      <c r="E55" s="71" t="s">
        <v>23</v>
      </c>
      <c r="F55" s="575" t="s">
        <v>1</v>
      </c>
      <c r="G55" s="576"/>
      <c r="H55" s="576"/>
      <c r="I55" s="576"/>
      <c r="J55" s="576"/>
      <c r="K55" s="576"/>
      <c r="L55" s="576"/>
      <c r="M55" s="576"/>
      <c r="N55" s="576"/>
      <c r="O55" s="576"/>
      <c r="P55" s="576"/>
      <c r="Q55" s="576"/>
      <c r="R55" s="576"/>
      <c r="S55" s="576"/>
      <c r="T55" s="576"/>
      <c r="U55" s="576"/>
      <c r="V55" s="576"/>
      <c r="W55" s="576"/>
      <c r="X55" s="576"/>
      <c r="Y55" s="576"/>
      <c r="Z55" s="576"/>
      <c r="AA55" s="576"/>
      <c r="AB55" s="576"/>
      <c r="AC55" s="576"/>
      <c r="AD55" s="576"/>
      <c r="AE55" s="576"/>
      <c r="AF55" s="576"/>
      <c r="AG55" s="576"/>
      <c r="AH55" s="576"/>
      <c r="AI55" s="576"/>
      <c r="AJ55" s="72"/>
      <c r="AK55" s="72"/>
      <c r="AL55" s="72"/>
      <c r="AM55" s="73"/>
      <c r="AN55" s="74"/>
      <c r="AO55" s="577" t="s">
        <v>22</v>
      </c>
      <c r="AP55" s="578"/>
      <c r="AQ55" s="578"/>
      <c r="AR55" s="578"/>
      <c r="AS55" s="578"/>
      <c r="AT55" s="579"/>
      <c r="AU55" s="558" t="s">
        <v>141</v>
      </c>
      <c r="AV55" s="559"/>
    </row>
    <row r="56" spans="1:48" ht="18.75" customHeight="1" thickBot="1">
      <c r="A56" s="106"/>
      <c r="B56" s="598"/>
      <c r="C56" s="599"/>
      <c r="D56" s="75" t="s">
        <v>3</v>
      </c>
      <c r="E56" s="75"/>
      <c r="F56" s="76"/>
      <c r="G56" s="77"/>
      <c r="H56" s="77" t="s">
        <v>4</v>
      </c>
      <c r="I56" s="77"/>
      <c r="J56" s="78"/>
      <c r="K56" s="77"/>
      <c r="L56" s="77"/>
      <c r="M56" s="77" t="s">
        <v>5</v>
      </c>
      <c r="N56" s="77"/>
      <c r="O56" s="78"/>
      <c r="P56" s="77"/>
      <c r="Q56" s="77"/>
      <c r="R56" s="79" t="s">
        <v>6</v>
      </c>
      <c r="S56" s="77"/>
      <c r="T56" s="78"/>
      <c r="U56" s="77"/>
      <c r="V56" s="77"/>
      <c r="W56" s="79" t="s">
        <v>7</v>
      </c>
      <c r="X56" s="77"/>
      <c r="Y56" s="78"/>
      <c r="Z56" s="77"/>
      <c r="AA56" s="77"/>
      <c r="AB56" s="79" t="s">
        <v>8</v>
      </c>
      <c r="AC56" s="77"/>
      <c r="AD56" s="78"/>
      <c r="AE56" s="76"/>
      <c r="AF56" s="77"/>
      <c r="AG56" s="77" t="s">
        <v>9</v>
      </c>
      <c r="AH56" s="77"/>
      <c r="AI56" s="80"/>
      <c r="AJ56" s="76"/>
      <c r="AK56" s="77"/>
      <c r="AL56" s="77" t="s">
        <v>18</v>
      </c>
      <c r="AM56" s="77"/>
      <c r="AN56" s="78"/>
      <c r="AO56" s="580"/>
      <c r="AP56" s="581"/>
      <c r="AQ56" s="581"/>
      <c r="AR56" s="581"/>
      <c r="AS56" s="581"/>
      <c r="AT56" s="582"/>
      <c r="AU56" s="560"/>
      <c r="AV56" s="561"/>
    </row>
    <row r="57" spans="1:50" ht="18.75" customHeight="1">
      <c r="A57" s="96"/>
      <c r="B57" s="82"/>
      <c r="C57" s="83"/>
      <c r="D57" s="84"/>
      <c r="E57" s="9"/>
      <c r="F57" s="85" t="s">
        <v>10</v>
      </c>
      <c r="G57" s="86" t="s">
        <v>12</v>
      </c>
      <c r="H57" s="86" t="s">
        <v>11</v>
      </c>
      <c r="I57" s="86" t="s">
        <v>13</v>
      </c>
      <c r="J57" s="87" t="s">
        <v>14</v>
      </c>
      <c r="K57" s="85" t="s">
        <v>10</v>
      </c>
      <c r="L57" s="86" t="s">
        <v>12</v>
      </c>
      <c r="M57" s="86" t="s">
        <v>11</v>
      </c>
      <c r="N57" s="86" t="s">
        <v>13</v>
      </c>
      <c r="O57" s="87" t="s">
        <v>14</v>
      </c>
      <c r="P57" s="85" t="s">
        <v>10</v>
      </c>
      <c r="Q57" s="86" t="s">
        <v>12</v>
      </c>
      <c r="R57" s="86" t="s">
        <v>11</v>
      </c>
      <c r="S57" s="86" t="s">
        <v>13</v>
      </c>
      <c r="T57" s="87" t="s">
        <v>14</v>
      </c>
      <c r="U57" s="85" t="s">
        <v>10</v>
      </c>
      <c r="V57" s="86" t="s">
        <v>12</v>
      </c>
      <c r="W57" s="86" t="s">
        <v>11</v>
      </c>
      <c r="X57" s="86" t="s">
        <v>13</v>
      </c>
      <c r="Y57" s="87" t="s">
        <v>14</v>
      </c>
      <c r="Z57" s="85" t="s">
        <v>10</v>
      </c>
      <c r="AA57" s="86" t="s">
        <v>12</v>
      </c>
      <c r="AB57" s="86" t="s">
        <v>11</v>
      </c>
      <c r="AC57" s="86" t="s">
        <v>13</v>
      </c>
      <c r="AD57" s="87" t="s">
        <v>14</v>
      </c>
      <c r="AE57" s="85" t="s">
        <v>10</v>
      </c>
      <c r="AF57" s="86" t="s">
        <v>12</v>
      </c>
      <c r="AG57" s="86" t="s">
        <v>11</v>
      </c>
      <c r="AH57" s="86" t="s">
        <v>13</v>
      </c>
      <c r="AI57" s="87" t="s">
        <v>14</v>
      </c>
      <c r="AJ57" s="88" t="s">
        <v>10</v>
      </c>
      <c r="AK57" s="19" t="s">
        <v>12</v>
      </c>
      <c r="AL57" s="19" t="s">
        <v>11</v>
      </c>
      <c r="AM57" s="19" t="s">
        <v>13</v>
      </c>
      <c r="AN57" s="89" t="s">
        <v>14</v>
      </c>
      <c r="AO57" s="389" t="s">
        <v>310</v>
      </c>
      <c r="AP57" s="390" t="s">
        <v>19</v>
      </c>
      <c r="AQ57" s="341" t="s">
        <v>309</v>
      </c>
      <c r="AR57" s="395" t="s">
        <v>310</v>
      </c>
      <c r="AS57" s="395" t="s">
        <v>19</v>
      </c>
      <c r="AT57" s="396" t="s">
        <v>309</v>
      </c>
      <c r="AU57" s="482"/>
      <c r="AV57" s="479"/>
      <c r="AX57" s="27"/>
    </row>
    <row r="58" spans="1:48" ht="18.75" customHeight="1">
      <c r="A58" s="206"/>
      <c r="B58" s="592" t="s">
        <v>110</v>
      </c>
      <c r="C58" s="567"/>
      <c r="D58" s="207">
        <f>SUM(D59:D64)</f>
        <v>22</v>
      </c>
      <c r="E58" s="208">
        <f>SUM(E59:E64)</f>
        <v>22</v>
      </c>
      <c r="F58" s="209">
        <f>SUM(F59:F64)</f>
        <v>0</v>
      </c>
      <c r="G58" s="210">
        <f>SUM(G59:G64)</f>
        <v>0</v>
      </c>
      <c r="H58" s="210">
        <f>SUM(H59:H64)</f>
        <v>0</v>
      </c>
      <c r="I58" s="210"/>
      <c r="J58" s="211">
        <f>SUM(J59:J64)</f>
        <v>0</v>
      </c>
      <c r="K58" s="207">
        <f>SUM(K59:K64)</f>
        <v>0</v>
      </c>
      <c r="L58" s="210">
        <f>SUM(L59:L64)</f>
        <v>0</v>
      </c>
      <c r="M58" s="210">
        <f>SUM(M59:M64)</f>
        <v>0</v>
      </c>
      <c r="N58" s="210"/>
      <c r="O58" s="208">
        <f>SUM(O59:O64)</f>
        <v>0</v>
      </c>
      <c r="P58" s="209">
        <f>SUM(P59:P64)</f>
        <v>0</v>
      </c>
      <c r="Q58" s="210">
        <f>SUM(Q59:Q64)</f>
        <v>0</v>
      </c>
      <c r="R58" s="210">
        <f>SUM(R59:R64)</f>
        <v>0</v>
      </c>
      <c r="S58" s="210"/>
      <c r="T58" s="211">
        <f>SUM(T59:T64)</f>
        <v>0</v>
      </c>
      <c r="U58" s="207">
        <f>SUM(U59:U64)</f>
        <v>0</v>
      </c>
      <c r="V58" s="210">
        <f>SUM(V59:V64)</f>
        <v>0</v>
      </c>
      <c r="W58" s="210">
        <f>SUM(W59:W64)</f>
        <v>0</v>
      </c>
      <c r="X58" s="210"/>
      <c r="Y58" s="208">
        <f>SUM(Y59:Y64)</f>
        <v>0</v>
      </c>
      <c r="Z58" s="209">
        <f>SUM(Z59:Z64)</f>
        <v>2</v>
      </c>
      <c r="AA58" s="210">
        <f>SUM(AA59:AA64)</f>
        <v>0</v>
      </c>
      <c r="AB58" s="210">
        <f>SUM(AB59:AB64)</f>
        <v>3</v>
      </c>
      <c r="AC58" s="210"/>
      <c r="AD58" s="211">
        <f>SUM(AD59:AD64)</f>
        <v>5</v>
      </c>
      <c r="AE58" s="207">
        <f>SUM(AE59:AE64)</f>
        <v>8</v>
      </c>
      <c r="AF58" s="210">
        <f>SUM(AF59:AF64)</f>
        <v>5</v>
      </c>
      <c r="AG58" s="210">
        <f>SUM(AG59:AG64)</f>
        <v>4</v>
      </c>
      <c r="AH58" s="210"/>
      <c r="AI58" s="208">
        <f>SUM(AI59:AI64)</f>
        <v>17</v>
      </c>
      <c r="AJ58" s="209">
        <f>SUM(AJ59:AJ64)</f>
        <v>0</v>
      </c>
      <c r="AK58" s="210">
        <f>SUM(AK59:AK64)</f>
        <v>0</v>
      </c>
      <c r="AL58" s="210">
        <f>SUM(AL59:AL64)</f>
        <v>0</v>
      </c>
      <c r="AM58" s="210"/>
      <c r="AN58" s="208">
        <f>SUM(AN59:AN64)</f>
        <v>0</v>
      </c>
      <c r="AO58" s="398"/>
      <c r="AP58" s="394"/>
      <c r="AQ58" s="358"/>
      <c r="AR58" s="393"/>
      <c r="AS58" s="212"/>
      <c r="AT58" s="213"/>
      <c r="AU58" s="566"/>
      <c r="AV58" s="567"/>
    </row>
    <row r="59" spans="1:48" ht="18.75" customHeight="1">
      <c r="A59" s="483">
        <f>A50+1</f>
        <v>37</v>
      </c>
      <c r="B59" s="161" t="s">
        <v>269</v>
      </c>
      <c r="C59" s="7" t="s">
        <v>122</v>
      </c>
      <c r="D59" s="2">
        <f aca="true" t="shared" si="8" ref="D59:D64">SUM(F59:H59,K59:M59,P59:R59,U59:W59,Z59:AB59,AE59:AG59,AJ59:AL59)</f>
        <v>5</v>
      </c>
      <c r="E59" s="4">
        <f aca="true" t="shared" si="9" ref="E59:E64">SUM(J59,O59,T59,Y59,AD59,AI59,AN59)</f>
        <v>5</v>
      </c>
      <c r="F59" s="3"/>
      <c r="G59" s="37"/>
      <c r="H59" s="4"/>
      <c r="I59" s="5"/>
      <c r="J59" s="6"/>
      <c r="K59" s="4"/>
      <c r="L59" s="8"/>
      <c r="M59" s="4"/>
      <c r="N59" s="5"/>
      <c r="O59" s="6"/>
      <c r="P59" s="4"/>
      <c r="Q59" s="8"/>
      <c r="R59" s="4"/>
      <c r="S59" s="5"/>
      <c r="T59" s="6"/>
      <c r="U59" s="4"/>
      <c r="V59" s="8"/>
      <c r="W59" s="4"/>
      <c r="X59" s="5"/>
      <c r="Y59" s="6"/>
      <c r="Z59" s="4">
        <v>2</v>
      </c>
      <c r="AA59" s="8">
        <v>0</v>
      </c>
      <c r="AB59" s="4">
        <v>3</v>
      </c>
      <c r="AC59" s="5" t="s">
        <v>15</v>
      </c>
      <c r="AD59" s="6">
        <v>5</v>
      </c>
      <c r="AE59" s="3"/>
      <c r="AF59" s="8"/>
      <c r="AG59" s="4"/>
      <c r="AH59" s="5"/>
      <c r="AI59" s="6"/>
      <c r="AJ59" s="3"/>
      <c r="AK59" s="8"/>
      <c r="AL59" s="4"/>
      <c r="AM59" s="5"/>
      <c r="AN59" s="6"/>
      <c r="AO59" s="190">
        <f>A45</f>
        <v>31</v>
      </c>
      <c r="AP59" s="402" t="str">
        <f>B45</f>
        <v>AGXNT1FBNE</v>
      </c>
      <c r="AQ59" s="164" t="str">
        <f>C45</f>
        <v>Nagyméretarányú térképezés I.</v>
      </c>
      <c r="AR59" s="412"/>
      <c r="AS59" s="405"/>
      <c r="AT59" s="55"/>
      <c r="AU59" s="278" t="s">
        <v>175</v>
      </c>
      <c r="AV59" s="279" t="s">
        <v>122</v>
      </c>
    </row>
    <row r="60" spans="1:48" ht="18.75" customHeight="1">
      <c r="A60" s="483">
        <f>A59+1</f>
        <v>38</v>
      </c>
      <c r="B60" s="161" t="s">
        <v>270</v>
      </c>
      <c r="C60" s="139" t="s">
        <v>73</v>
      </c>
      <c r="D60" s="2">
        <f t="shared" si="8"/>
        <v>4</v>
      </c>
      <c r="E60" s="4">
        <f t="shared" si="9"/>
        <v>4</v>
      </c>
      <c r="F60" s="2"/>
      <c r="G60" s="8"/>
      <c r="H60" s="4"/>
      <c r="I60" s="5"/>
      <c r="J60" s="6"/>
      <c r="K60" s="2"/>
      <c r="L60" s="17"/>
      <c r="M60" s="4"/>
      <c r="N60" s="8"/>
      <c r="O60" s="6"/>
      <c r="P60" s="4"/>
      <c r="Q60" s="8"/>
      <c r="R60" s="4"/>
      <c r="S60" s="8"/>
      <c r="T60" s="6"/>
      <c r="U60" s="4"/>
      <c r="V60" s="8"/>
      <c r="W60" s="4"/>
      <c r="X60" s="5"/>
      <c r="Y60" s="6"/>
      <c r="Z60" s="3"/>
      <c r="AA60" s="8"/>
      <c r="AB60" s="17"/>
      <c r="AC60" s="5"/>
      <c r="AD60" s="6"/>
      <c r="AE60" s="3">
        <v>2</v>
      </c>
      <c r="AF60" s="8">
        <v>0</v>
      </c>
      <c r="AG60" s="4">
        <v>2</v>
      </c>
      <c r="AH60" s="5" t="s">
        <v>15</v>
      </c>
      <c r="AI60" s="6">
        <v>4</v>
      </c>
      <c r="AJ60" s="3"/>
      <c r="AK60" s="8"/>
      <c r="AL60" s="4"/>
      <c r="AM60" s="5"/>
      <c r="AN60" s="110"/>
      <c r="AO60" s="190">
        <f>A19</f>
        <v>10</v>
      </c>
      <c r="AP60" s="403" t="str">
        <f>B19</f>
        <v>AGETI2FBNE</v>
      </c>
      <c r="AQ60" s="400" t="str">
        <f>C19</f>
        <v>Térinformatika II. (E learning)</v>
      </c>
      <c r="AR60" s="413"/>
      <c r="AS60" s="406"/>
      <c r="AT60" s="92"/>
      <c r="AU60" s="278" t="s">
        <v>183</v>
      </c>
      <c r="AV60" s="288" t="s">
        <v>73</v>
      </c>
    </row>
    <row r="61" spans="1:48" ht="18.75" customHeight="1">
      <c r="A61" s="483">
        <f>A60+1</f>
        <v>39</v>
      </c>
      <c r="B61" s="165" t="s">
        <v>271</v>
      </c>
      <c r="C61" s="139" t="s">
        <v>74</v>
      </c>
      <c r="D61" s="2">
        <f t="shared" si="8"/>
        <v>3</v>
      </c>
      <c r="E61" s="4">
        <f t="shared" si="9"/>
        <v>3</v>
      </c>
      <c r="F61" s="41"/>
      <c r="G61" s="38"/>
      <c r="H61" s="107"/>
      <c r="I61" s="38"/>
      <c r="J61" s="23"/>
      <c r="K61" s="41"/>
      <c r="L61" s="107"/>
      <c r="M61" s="107"/>
      <c r="N61" s="38"/>
      <c r="O61" s="23"/>
      <c r="P61" s="41"/>
      <c r="Q61" s="38"/>
      <c r="R61" s="107"/>
      <c r="S61" s="38"/>
      <c r="T61" s="23"/>
      <c r="U61" s="41"/>
      <c r="V61" s="107"/>
      <c r="W61" s="107"/>
      <c r="X61" s="38"/>
      <c r="Y61" s="23"/>
      <c r="Z61" s="41"/>
      <c r="AA61" s="107"/>
      <c r="AB61" s="107"/>
      <c r="AC61" s="38"/>
      <c r="AD61" s="23"/>
      <c r="AE61" s="41">
        <v>1</v>
      </c>
      <c r="AF61" s="38">
        <v>2</v>
      </c>
      <c r="AG61" s="107">
        <v>0</v>
      </c>
      <c r="AH61" s="38" t="s">
        <v>15</v>
      </c>
      <c r="AI61" s="23">
        <v>3</v>
      </c>
      <c r="AJ61" s="41"/>
      <c r="AK61" s="38"/>
      <c r="AL61" s="107"/>
      <c r="AM61" s="38"/>
      <c r="AN61" s="109"/>
      <c r="AO61" s="189">
        <f>A19</f>
        <v>10</v>
      </c>
      <c r="AP61" s="372" t="str">
        <f>B19</f>
        <v>AGETI2FBNE</v>
      </c>
      <c r="AQ61" s="191" t="str">
        <f>C19</f>
        <v>Térinformatika II. (E learning)</v>
      </c>
      <c r="AR61" s="414"/>
      <c r="AS61" s="407"/>
      <c r="AT61" s="279"/>
      <c r="AU61" s="282" t="s">
        <v>184</v>
      </c>
      <c r="AV61" s="288" t="s">
        <v>74</v>
      </c>
    </row>
    <row r="62" spans="1:48" ht="18.75" customHeight="1">
      <c r="A62" s="483">
        <f>A61+1</f>
        <v>40</v>
      </c>
      <c r="B62" s="161" t="s">
        <v>272</v>
      </c>
      <c r="C62" s="140" t="s">
        <v>75</v>
      </c>
      <c r="D62" s="2">
        <f t="shared" si="8"/>
        <v>4</v>
      </c>
      <c r="E62" s="4">
        <f t="shared" si="9"/>
        <v>4</v>
      </c>
      <c r="F62" s="41"/>
      <c r="G62" s="38"/>
      <c r="H62" s="107"/>
      <c r="I62" s="38"/>
      <c r="J62" s="23"/>
      <c r="K62" s="41"/>
      <c r="L62" s="107"/>
      <c r="M62" s="107"/>
      <c r="N62" s="38"/>
      <c r="O62" s="23"/>
      <c r="P62" s="41"/>
      <c r="Q62" s="38"/>
      <c r="R62" s="107"/>
      <c r="S62" s="38"/>
      <c r="T62" s="23"/>
      <c r="U62" s="41"/>
      <c r="V62" s="107"/>
      <c r="W62" s="107"/>
      <c r="X62" s="38"/>
      <c r="Y62" s="23"/>
      <c r="Z62" s="41"/>
      <c r="AA62" s="107"/>
      <c r="AB62" s="107"/>
      <c r="AC62" s="38"/>
      <c r="AD62" s="23"/>
      <c r="AE62" s="41">
        <v>2</v>
      </c>
      <c r="AF62" s="38">
        <v>2</v>
      </c>
      <c r="AG62" s="107">
        <v>0</v>
      </c>
      <c r="AH62" s="38" t="s">
        <v>15</v>
      </c>
      <c r="AI62" s="23">
        <v>4</v>
      </c>
      <c r="AJ62" s="41"/>
      <c r="AK62" s="38"/>
      <c r="AL62" s="107"/>
      <c r="AM62" s="38"/>
      <c r="AN62" s="109"/>
      <c r="AO62" s="189">
        <f>A50</f>
        <v>36</v>
      </c>
      <c r="AP62" s="372" t="str">
        <f>B50</f>
        <v>AGXGH0FBNE</v>
      </c>
      <c r="AQ62" s="191" t="str">
        <f>C50</f>
        <v>Geodéziai hálózatok</v>
      </c>
      <c r="AR62" s="414"/>
      <c r="AS62" s="407"/>
      <c r="AT62" s="277"/>
      <c r="AU62" s="278" t="s">
        <v>185</v>
      </c>
      <c r="AV62" s="292" t="s">
        <v>75</v>
      </c>
    </row>
    <row r="63" spans="1:48" ht="18.75" customHeight="1">
      <c r="A63" s="483">
        <f>A62+1</f>
        <v>41</v>
      </c>
      <c r="B63" s="161" t="s">
        <v>273</v>
      </c>
      <c r="C63" s="140" t="s">
        <v>125</v>
      </c>
      <c r="D63" s="2">
        <f t="shared" si="8"/>
        <v>4</v>
      </c>
      <c r="E63" s="4">
        <f t="shared" si="9"/>
        <v>4</v>
      </c>
      <c r="F63" s="41"/>
      <c r="G63" s="38"/>
      <c r="H63" s="107"/>
      <c r="I63" s="38"/>
      <c r="J63" s="23"/>
      <c r="K63" s="41"/>
      <c r="L63" s="107"/>
      <c r="M63" s="107"/>
      <c r="N63" s="38"/>
      <c r="O63" s="23"/>
      <c r="P63" s="41"/>
      <c r="Q63" s="38"/>
      <c r="R63" s="107"/>
      <c r="S63" s="38"/>
      <c r="T63" s="23"/>
      <c r="U63" s="41"/>
      <c r="V63" s="107"/>
      <c r="W63" s="107"/>
      <c r="X63" s="38"/>
      <c r="Y63" s="23"/>
      <c r="Z63" s="41"/>
      <c r="AA63" s="107"/>
      <c r="AB63" s="107"/>
      <c r="AC63" s="38"/>
      <c r="AD63" s="23"/>
      <c r="AE63" s="41">
        <v>2</v>
      </c>
      <c r="AF63" s="38">
        <v>0</v>
      </c>
      <c r="AG63" s="107">
        <v>2</v>
      </c>
      <c r="AH63" s="38" t="s">
        <v>15</v>
      </c>
      <c r="AI63" s="23">
        <v>4</v>
      </c>
      <c r="AJ63" s="41"/>
      <c r="AK63" s="38"/>
      <c r="AL63" s="107"/>
      <c r="AM63" s="38"/>
      <c r="AN63" s="109"/>
      <c r="AO63" s="189">
        <f>A46</f>
        <v>32</v>
      </c>
      <c r="AP63" s="372" t="str">
        <f>B46</f>
        <v>AGXMG1FBNE</v>
      </c>
      <c r="AQ63" s="191" t="str">
        <f>C46</f>
        <v>Mérnökgeodézia I.</v>
      </c>
      <c r="AR63" s="414"/>
      <c r="AS63" s="407"/>
      <c r="AT63" s="277"/>
      <c r="AU63" s="278" t="s">
        <v>186</v>
      </c>
      <c r="AV63" s="292" t="s">
        <v>125</v>
      </c>
    </row>
    <row r="64" spans="1:48" ht="18.75" customHeight="1">
      <c r="A64" s="483">
        <f>A63+1</f>
        <v>42</v>
      </c>
      <c r="B64" s="161" t="s">
        <v>307</v>
      </c>
      <c r="C64" s="140" t="s">
        <v>62</v>
      </c>
      <c r="D64" s="2">
        <f t="shared" si="8"/>
        <v>2</v>
      </c>
      <c r="E64" s="4">
        <f t="shared" si="9"/>
        <v>2</v>
      </c>
      <c r="F64" s="41"/>
      <c r="G64" s="38"/>
      <c r="H64" s="107"/>
      <c r="I64" s="38"/>
      <c r="J64" s="23"/>
      <c r="K64" s="41"/>
      <c r="L64" s="107"/>
      <c r="M64" s="107"/>
      <c r="N64" s="38"/>
      <c r="O64" s="23"/>
      <c r="P64" s="41"/>
      <c r="Q64" s="38"/>
      <c r="R64" s="107"/>
      <c r="S64" s="38"/>
      <c r="T64" s="23"/>
      <c r="U64" s="41"/>
      <c r="V64" s="107"/>
      <c r="W64" s="107"/>
      <c r="X64" s="38"/>
      <c r="Y64" s="23"/>
      <c r="Z64" s="41"/>
      <c r="AA64" s="107"/>
      <c r="AB64" s="107"/>
      <c r="AC64" s="38"/>
      <c r="AD64" s="23"/>
      <c r="AE64" s="41">
        <v>1</v>
      </c>
      <c r="AF64" s="107">
        <v>1</v>
      </c>
      <c r="AG64" s="107">
        <v>0</v>
      </c>
      <c r="AH64" s="38" t="s">
        <v>27</v>
      </c>
      <c r="AI64" s="23">
        <v>2</v>
      </c>
      <c r="AJ64" s="41"/>
      <c r="AK64" s="38"/>
      <c r="AL64" s="107"/>
      <c r="AM64" s="38"/>
      <c r="AN64" s="109"/>
      <c r="AO64" s="189">
        <f>A31</f>
        <v>19</v>
      </c>
      <c r="AP64" s="372" t="str">
        <f>B31</f>
        <v>AGXIN0FBNE</v>
      </c>
      <c r="AQ64" s="191" t="str">
        <f>C31</f>
        <v>Ingatlan-nyilvántartás</v>
      </c>
      <c r="AR64" s="414"/>
      <c r="AS64" s="407"/>
      <c r="AT64" s="277"/>
      <c r="AU64" s="278" t="s">
        <v>187</v>
      </c>
      <c r="AV64" s="292" t="s">
        <v>188</v>
      </c>
    </row>
    <row r="65" spans="1:50" ht="18.75" customHeight="1" thickBot="1">
      <c r="A65" s="206"/>
      <c r="B65" s="592" t="s">
        <v>114</v>
      </c>
      <c r="C65" s="567"/>
      <c r="D65" s="207">
        <f>SUM(D66:D70)</f>
        <v>10</v>
      </c>
      <c r="E65" s="208">
        <f>SUM(E66:E70)</f>
        <v>10</v>
      </c>
      <c r="F65" s="209">
        <f>SUM(F66:F70)</f>
        <v>0</v>
      </c>
      <c r="G65" s="210">
        <f>SUM(G66:G70)</f>
        <v>0</v>
      </c>
      <c r="H65" s="210">
        <f>SUM(H66:H70)</f>
        <v>0</v>
      </c>
      <c r="I65" s="210"/>
      <c r="J65" s="211">
        <f>SUM(J66:J70)</f>
        <v>0</v>
      </c>
      <c r="K65" s="207">
        <f>SUM(K66:K70)</f>
        <v>0</v>
      </c>
      <c r="L65" s="210">
        <f>SUM(L66:L70)</f>
        <v>0</v>
      </c>
      <c r="M65" s="210">
        <f>SUM(M66:M70)</f>
        <v>0</v>
      </c>
      <c r="N65" s="210"/>
      <c r="O65" s="208">
        <f>SUM(O66:O70)</f>
        <v>0</v>
      </c>
      <c r="P65" s="209">
        <f>SUM(P66:P70)</f>
        <v>0</v>
      </c>
      <c r="Q65" s="210">
        <f>SUM(Q66:Q70)</f>
        <v>4</v>
      </c>
      <c r="R65" s="210">
        <f>SUM(R66:R70)</f>
        <v>0</v>
      </c>
      <c r="S65" s="210"/>
      <c r="T65" s="211">
        <f>SUM(T66:T70)</f>
        <v>4</v>
      </c>
      <c r="U65" s="207">
        <f>SUM(U66:U70)</f>
        <v>0</v>
      </c>
      <c r="V65" s="210">
        <f>SUM(V66:V70)</f>
        <v>0</v>
      </c>
      <c r="W65" s="210">
        <f>SUM(W66:W70)</f>
        <v>0</v>
      </c>
      <c r="X65" s="210"/>
      <c r="Y65" s="208">
        <f>SUM(Y66:Y70)</f>
        <v>0</v>
      </c>
      <c r="Z65" s="209">
        <f>SUM(Z66:Z70)</f>
        <v>0</v>
      </c>
      <c r="AA65" s="210">
        <f>SUM(AA66:AA70)</f>
        <v>0</v>
      </c>
      <c r="AB65" s="210">
        <f>SUM(AB66:AB70)</f>
        <v>0</v>
      </c>
      <c r="AC65" s="210"/>
      <c r="AD65" s="211">
        <f>SUM(AD66:AD70)</f>
        <v>0</v>
      </c>
      <c r="AE65" s="207">
        <f>SUM(AE66:AE70)</f>
        <v>0</v>
      </c>
      <c r="AF65" s="210">
        <f>SUM(AF66:AF70)</f>
        <v>6</v>
      </c>
      <c r="AG65" s="210">
        <f>SUM(AG66:AG70)</f>
        <v>0</v>
      </c>
      <c r="AH65" s="210"/>
      <c r="AI65" s="208">
        <f>SUM(AI66:AI70)</f>
        <v>6</v>
      </c>
      <c r="AJ65" s="209">
        <f>SUM(AJ66:AJ70)</f>
        <v>0</v>
      </c>
      <c r="AK65" s="210">
        <f>SUM(AK66:AK70)</f>
        <v>0</v>
      </c>
      <c r="AL65" s="210">
        <f>SUM(AL66:AL70)</f>
        <v>0</v>
      </c>
      <c r="AM65" s="210"/>
      <c r="AN65" s="208">
        <f>SUM(AN66:AN70)</f>
        <v>0</v>
      </c>
      <c r="AO65" s="214"/>
      <c r="AP65" s="366"/>
      <c r="AQ65" s="323"/>
      <c r="AR65" s="415"/>
      <c r="AS65" s="408"/>
      <c r="AT65" s="327"/>
      <c r="AU65" s="564"/>
      <c r="AV65" s="565"/>
      <c r="AW65" s="271"/>
      <c r="AX65" s="272"/>
    </row>
    <row r="66" spans="1:48" ht="18.75" customHeight="1">
      <c r="A66" s="483">
        <f>A64+1</f>
        <v>43</v>
      </c>
      <c r="B66" s="162" t="s">
        <v>288</v>
      </c>
      <c r="C66" s="142" t="s">
        <v>53</v>
      </c>
      <c r="D66" s="40">
        <f aca="true" t="shared" si="10" ref="D66:D73">SUM(F66:H66,K66:M66,P66:R66,U66:W66,Z66:AB66,AE66:AG66,AJ66:AL66)</f>
        <v>2</v>
      </c>
      <c r="E66" s="11">
        <f aca="true" t="shared" si="11" ref="E66:E73">SUM(J66,O66,T66,Y66,AD66,AI66,AN66)</f>
        <v>2</v>
      </c>
      <c r="F66" s="13"/>
      <c r="G66" s="36"/>
      <c r="H66" s="97"/>
      <c r="I66" s="36"/>
      <c r="J66" s="42"/>
      <c r="K66" s="4"/>
      <c r="L66" s="8"/>
      <c r="M66" s="4"/>
      <c r="N66" s="5"/>
      <c r="O66" s="6"/>
      <c r="P66" s="13">
        <v>0</v>
      </c>
      <c r="Q66" s="36">
        <v>2</v>
      </c>
      <c r="R66" s="97">
        <v>0</v>
      </c>
      <c r="S66" s="36" t="s">
        <v>27</v>
      </c>
      <c r="T66" s="42">
        <v>2</v>
      </c>
      <c r="U66" s="13"/>
      <c r="V66" s="36"/>
      <c r="W66" s="97"/>
      <c r="X66" s="36"/>
      <c r="Y66" s="42"/>
      <c r="Z66" s="13"/>
      <c r="AA66" s="36"/>
      <c r="AB66" s="97"/>
      <c r="AC66" s="36"/>
      <c r="AD66" s="42"/>
      <c r="AE66" s="9"/>
      <c r="AF66" s="9"/>
      <c r="AG66" s="9"/>
      <c r="AH66" s="9"/>
      <c r="AI66" s="9"/>
      <c r="AJ66" s="13"/>
      <c r="AK66" s="36"/>
      <c r="AL66" s="97"/>
      <c r="AM66" s="36"/>
      <c r="AN66" s="42"/>
      <c r="AO66" s="190">
        <v>8</v>
      </c>
      <c r="AP66" s="543" t="s">
        <v>241</v>
      </c>
      <c r="AQ66" s="463" t="s">
        <v>58</v>
      </c>
      <c r="AR66" s="416"/>
      <c r="AS66" s="409"/>
      <c r="AT66" s="333"/>
      <c r="AU66" s="319" t="s">
        <v>194</v>
      </c>
      <c r="AV66" s="471" t="s">
        <v>53</v>
      </c>
    </row>
    <row r="67" spans="1:48" ht="18.75" customHeight="1">
      <c r="A67" s="483">
        <f aca="true" t="shared" si="12" ref="A67:A73">A66+1</f>
        <v>44</v>
      </c>
      <c r="B67" s="162" t="s">
        <v>290</v>
      </c>
      <c r="C67" s="142" t="s">
        <v>43</v>
      </c>
      <c r="D67" s="2">
        <f t="shared" si="10"/>
        <v>2</v>
      </c>
      <c r="E67" s="4">
        <f t="shared" si="11"/>
        <v>2</v>
      </c>
      <c r="F67" s="3"/>
      <c r="G67" s="8"/>
      <c r="H67" s="17"/>
      <c r="I67" s="8"/>
      <c r="J67" s="93"/>
      <c r="K67" s="3"/>
      <c r="L67" s="8"/>
      <c r="M67" s="17"/>
      <c r="N67" s="8"/>
      <c r="O67" s="93"/>
      <c r="P67" s="3">
        <v>0</v>
      </c>
      <c r="Q67" s="8">
        <v>2</v>
      </c>
      <c r="R67" s="17">
        <v>0</v>
      </c>
      <c r="S67" s="8" t="s">
        <v>27</v>
      </c>
      <c r="T67" s="93">
        <v>2</v>
      </c>
      <c r="U67" s="3"/>
      <c r="V67" s="8"/>
      <c r="W67" s="17"/>
      <c r="X67" s="8"/>
      <c r="Y67" s="93"/>
      <c r="Z67" s="3"/>
      <c r="AA67" s="8"/>
      <c r="AB67" s="17"/>
      <c r="AC67" s="8"/>
      <c r="AD67" s="93"/>
      <c r="AE67" s="3"/>
      <c r="AF67" s="8"/>
      <c r="AG67" s="17"/>
      <c r="AH67" s="8"/>
      <c r="AI67" s="93"/>
      <c r="AJ67" s="3"/>
      <c r="AK67" s="8"/>
      <c r="AL67" s="17"/>
      <c r="AM67" s="8"/>
      <c r="AN67" s="93"/>
      <c r="AO67" s="190"/>
      <c r="AP67" s="365"/>
      <c r="AQ67" s="192"/>
      <c r="AR67" s="413"/>
      <c r="AS67" s="410"/>
      <c r="AT67" s="92"/>
      <c r="AU67" s="319" t="s">
        <v>197</v>
      </c>
      <c r="AV67" s="471" t="s">
        <v>43</v>
      </c>
    </row>
    <row r="68" spans="1:48" ht="18.75" customHeight="1">
      <c r="A68" s="483">
        <f t="shared" si="12"/>
        <v>45</v>
      </c>
      <c r="B68" s="141" t="s">
        <v>285</v>
      </c>
      <c r="C68" s="553" t="s">
        <v>126</v>
      </c>
      <c r="D68" s="41">
        <f t="shared" si="10"/>
        <v>2</v>
      </c>
      <c r="E68" s="21">
        <f t="shared" si="11"/>
        <v>2</v>
      </c>
      <c r="F68" s="114"/>
      <c r="G68" s="34"/>
      <c r="H68" s="115"/>
      <c r="I68" s="34"/>
      <c r="J68" s="116"/>
      <c r="K68" s="114"/>
      <c r="L68" s="34"/>
      <c r="M68" s="115"/>
      <c r="N68" s="34"/>
      <c r="O68" s="116"/>
      <c r="P68" s="114"/>
      <c r="Q68" s="34"/>
      <c r="R68" s="115"/>
      <c r="S68" s="34"/>
      <c r="T68" s="116"/>
      <c r="U68" s="114"/>
      <c r="V68" s="34"/>
      <c r="W68" s="115"/>
      <c r="X68" s="34"/>
      <c r="Y68" s="116"/>
      <c r="Z68" s="114"/>
      <c r="AA68" s="34"/>
      <c r="AB68" s="115"/>
      <c r="AC68" s="34"/>
      <c r="AD68" s="116"/>
      <c r="AE68" s="114">
        <v>0</v>
      </c>
      <c r="AF68" s="34">
        <v>2</v>
      </c>
      <c r="AG68" s="115">
        <v>0</v>
      </c>
      <c r="AH68" s="34" t="s">
        <v>27</v>
      </c>
      <c r="AI68" s="116">
        <v>2</v>
      </c>
      <c r="AJ68" s="114"/>
      <c r="AK68" s="34"/>
      <c r="AL68" s="115"/>
      <c r="AM68" s="34"/>
      <c r="AN68" s="116"/>
      <c r="AO68" s="189">
        <v>33</v>
      </c>
      <c r="AP68" s="546" t="s">
        <v>265</v>
      </c>
      <c r="AQ68" s="466" t="s">
        <v>124</v>
      </c>
      <c r="AR68" s="417"/>
      <c r="AS68" s="407"/>
      <c r="AT68" s="334"/>
      <c r="AU68" s="343" t="s">
        <v>189</v>
      </c>
      <c r="AV68" s="473" t="s">
        <v>190</v>
      </c>
    </row>
    <row r="69" spans="1:48" ht="18.75" customHeight="1">
      <c r="A69" s="483">
        <f t="shared" si="12"/>
        <v>46</v>
      </c>
      <c r="B69" s="161" t="s">
        <v>287</v>
      </c>
      <c r="C69" s="118" t="s">
        <v>77</v>
      </c>
      <c r="D69" s="2">
        <f>SUM(F69:H69,K69:M69,P69:R69,U69:W69,Z69:AB69,AE69:AG69,AJ69:AL69)</f>
        <v>2</v>
      </c>
      <c r="E69" s="4">
        <f>SUM(J69,O69,T69,Y69,AD69,AI69,AN69)</f>
        <v>2</v>
      </c>
      <c r="F69" s="13"/>
      <c r="G69" s="36"/>
      <c r="H69" s="97"/>
      <c r="I69" s="36"/>
      <c r="J69" s="42"/>
      <c r="K69" s="13"/>
      <c r="L69" s="36"/>
      <c r="M69" s="97"/>
      <c r="N69" s="36"/>
      <c r="O69" s="42"/>
      <c r="P69" s="13"/>
      <c r="Q69" s="36"/>
      <c r="R69" s="97"/>
      <c r="S69" s="36"/>
      <c r="T69" s="42"/>
      <c r="U69" s="13"/>
      <c r="V69" s="36"/>
      <c r="W69" s="97"/>
      <c r="X69" s="36"/>
      <c r="Y69" s="42"/>
      <c r="Z69" s="13"/>
      <c r="AA69" s="36"/>
      <c r="AB69" s="97"/>
      <c r="AC69" s="36"/>
      <c r="AD69" s="42"/>
      <c r="AE69" s="13">
        <v>0</v>
      </c>
      <c r="AF69" s="36">
        <v>2</v>
      </c>
      <c r="AG69" s="97">
        <v>0</v>
      </c>
      <c r="AH69" s="36" t="s">
        <v>27</v>
      </c>
      <c r="AI69" s="42">
        <v>2</v>
      </c>
      <c r="AJ69" s="13"/>
      <c r="AK69" s="36"/>
      <c r="AL69" s="97"/>
      <c r="AM69" s="36"/>
      <c r="AN69" s="42"/>
      <c r="AO69" s="190">
        <v>32</v>
      </c>
      <c r="AP69" s="543" t="s">
        <v>264</v>
      </c>
      <c r="AQ69" s="463" t="s">
        <v>123</v>
      </c>
      <c r="AR69" s="413"/>
      <c r="AS69" s="410"/>
      <c r="AT69" s="92"/>
      <c r="AU69" s="472" t="s">
        <v>192</v>
      </c>
      <c r="AV69" s="475" t="s">
        <v>77</v>
      </c>
    </row>
    <row r="70" spans="1:50" ht="18.75" customHeight="1">
      <c r="A70" s="483">
        <f t="shared" si="12"/>
        <v>47</v>
      </c>
      <c r="B70" s="166" t="s">
        <v>317</v>
      </c>
      <c r="C70" s="554" t="s">
        <v>128</v>
      </c>
      <c r="D70" s="2">
        <f t="shared" si="10"/>
        <v>2</v>
      </c>
      <c r="E70" s="4">
        <f t="shared" si="11"/>
        <v>2</v>
      </c>
      <c r="F70" s="13"/>
      <c r="G70" s="36"/>
      <c r="H70" s="97"/>
      <c r="I70" s="36"/>
      <c r="J70" s="42"/>
      <c r="K70" s="13"/>
      <c r="L70" s="36"/>
      <c r="M70" s="97"/>
      <c r="N70" s="36"/>
      <c r="O70" s="42"/>
      <c r="P70" s="13"/>
      <c r="Q70" s="36"/>
      <c r="R70" s="97"/>
      <c r="S70" s="36"/>
      <c r="T70" s="42"/>
      <c r="U70" s="13"/>
      <c r="V70" s="36"/>
      <c r="W70" s="97"/>
      <c r="X70" s="36"/>
      <c r="Y70" s="42"/>
      <c r="Z70" s="13"/>
      <c r="AA70" s="36"/>
      <c r="AB70" s="97"/>
      <c r="AC70" s="36"/>
      <c r="AD70" s="42"/>
      <c r="AE70" s="13">
        <v>0</v>
      </c>
      <c r="AF70" s="36">
        <v>2</v>
      </c>
      <c r="AG70" s="97">
        <v>0</v>
      </c>
      <c r="AH70" s="36" t="s">
        <v>27</v>
      </c>
      <c r="AI70" s="42">
        <v>2</v>
      </c>
      <c r="AJ70" s="13"/>
      <c r="AK70" s="36"/>
      <c r="AL70" s="97"/>
      <c r="AM70" s="36"/>
      <c r="AN70" s="42"/>
      <c r="AO70" s="190"/>
      <c r="AP70" s="365"/>
      <c r="AQ70" s="192"/>
      <c r="AR70" s="413"/>
      <c r="AS70" s="410"/>
      <c r="AT70" s="92"/>
      <c r="AU70" s="476" t="s">
        <v>193</v>
      </c>
      <c r="AV70" s="477" t="s">
        <v>128</v>
      </c>
      <c r="AW70" s="271"/>
      <c r="AX70" s="272"/>
    </row>
    <row r="71" spans="1:48" ht="18.75" customHeight="1">
      <c r="A71" s="483">
        <f t="shared" si="12"/>
        <v>48</v>
      </c>
      <c r="B71" s="223" t="s">
        <v>274</v>
      </c>
      <c r="C71" s="153" t="s">
        <v>63</v>
      </c>
      <c r="D71" s="111">
        <f t="shared" si="10"/>
        <v>2</v>
      </c>
      <c r="E71" s="204">
        <f t="shared" si="11"/>
        <v>4</v>
      </c>
      <c r="F71" s="154"/>
      <c r="G71" s="35"/>
      <c r="H71" s="155"/>
      <c r="I71" s="35"/>
      <c r="J71" s="156"/>
      <c r="K71" s="154"/>
      <c r="L71" s="35"/>
      <c r="M71" s="155"/>
      <c r="N71" s="35"/>
      <c r="O71" s="156"/>
      <c r="P71" s="154"/>
      <c r="Q71" s="157"/>
      <c r="R71" s="155"/>
      <c r="S71" s="35"/>
      <c r="T71" s="156"/>
      <c r="U71" s="154"/>
      <c r="V71" s="35"/>
      <c r="W71" s="155"/>
      <c r="X71" s="35"/>
      <c r="Y71" s="156"/>
      <c r="Z71" s="111">
        <v>0</v>
      </c>
      <c r="AA71" s="35">
        <v>0</v>
      </c>
      <c r="AB71" s="35">
        <v>2</v>
      </c>
      <c r="AC71" s="35" t="s">
        <v>27</v>
      </c>
      <c r="AD71" s="224">
        <v>4</v>
      </c>
      <c r="AE71" s="154"/>
      <c r="AF71" s="35"/>
      <c r="AG71" s="155"/>
      <c r="AH71" s="35"/>
      <c r="AI71" s="156"/>
      <c r="AJ71" s="154"/>
      <c r="AK71" s="35"/>
      <c r="AL71" s="155"/>
      <c r="AM71" s="35"/>
      <c r="AN71" s="156"/>
      <c r="AO71" s="189">
        <f>A138</f>
        <v>84</v>
      </c>
      <c r="AP71" s="372" t="str">
        <f>B138</f>
        <v>AGGFT0FBNE</v>
      </c>
      <c r="AQ71" s="191" t="str">
        <f>C138</f>
        <v>Felmérés terepgyakorlat</v>
      </c>
      <c r="AR71" s="413"/>
      <c r="AS71" s="407"/>
      <c r="AT71" s="92"/>
      <c r="AU71" s="274"/>
      <c r="AV71" s="275"/>
    </row>
    <row r="72" spans="1:48" ht="18.75" customHeight="1">
      <c r="A72" s="483">
        <f t="shared" si="12"/>
        <v>49</v>
      </c>
      <c r="B72" s="161" t="s">
        <v>275</v>
      </c>
      <c r="C72" s="216" t="s">
        <v>112</v>
      </c>
      <c r="D72" s="2">
        <f t="shared" si="10"/>
        <v>0</v>
      </c>
      <c r="E72" s="4">
        <f t="shared" si="11"/>
        <v>5</v>
      </c>
      <c r="F72" s="3"/>
      <c r="G72" s="8"/>
      <c r="H72" s="17"/>
      <c r="I72" s="8"/>
      <c r="J72" s="93"/>
      <c r="K72" s="3"/>
      <c r="L72" s="8"/>
      <c r="M72" s="17"/>
      <c r="N72" s="8"/>
      <c r="O72" s="93"/>
      <c r="P72" s="3"/>
      <c r="Q72" s="5"/>
      <c r="R72" s="17"/>
      <c r="S72" s="8"/>
      <c r="T72" s="93"/>
      <c r="U72" s="3"/>
      <c r="V72" s="8"/>
      <c r="W72" s="17"/>
      <c r="X72" s="8"/>
      <c r="Y72" s="93"/>
      <c r="Z72" s="3"/>
      <c r="AA72" s="8"/>
      <c r="AB72" s="17"/>
      <c r="AC72" s="8"/>
      <c r="AD72" s="93"/>
      <c r="AE72" s="3"/>
      <c r="AF72" s="8"/>
      <c r="AG72" s="17"/>
      <c r="AH72" s="8" t="s">
        <v>27</v>
      </c>
      <c r="AI72" s="93">
        <v>5</v>
      </c>
      <c r="AJ72" s="3"/>
      <c r="AK72" s="8"/>
      <c r="AL72" s="17"/>
      <c r="AM72" s="8"/>
      <c r="AN72" s="93"/>
      <c r="AO72" s="189">
        <f>A45</f>
        <v>31</v>
      </c>
      <c r="AP72" s="372" t="str">
        <f>B45</f>
        <v>AGXNT1FBNE</v>
      </c>
      <c r="AQ72" s="191" t="str">
        <f>C45</f>
        <v>Nagyméretarányú térképezés I.</v>
      </c>
      <c r="AR72" s="413"/>
      <c r="AS72" s="407"/>
      <c r="AT72" s="92"/>
      <c r="AU72" s="274"/>
      <c r="AV72" s="275"/>
    </row>
    <row r="73" spans="1:48" ht="18.75" customHeight="1" thickBot="1">
      <c r="A73" s="499">
        <f t="shared" si="12"/>
        <v>50</v>
      </c>
      <c r="B73" s="491" t="s">
        <v>276</v>
      </c>
      <c r="C73" s="492" t="s">
        <v>113</v>
      </c>
      <c r="D73" s="500">
        <f t="shared" si="10"/>
        <v>0</v>
      </c>
      <c r="E73" s="258">
        <f t="shared" si="11"/>
        <v>10</v>
      </c>
      <c r="F73" s="495"/>
      <c r="G73" s="496"/>
      <c r="H73" s="497"/>
      <c r="I73" s="496"/>
      <c r="J73" s="498"/>
      <c r="K73" s="495"/>
      <c r="L73" s="496"/>
      <c r="M73" s="497"/>
      <c r="N73" s="496"/>
      <c r="O73" s="498"/>
      <c r="P73" s="495"/>
      <c r="Q73" s="496"/>
      <c r="R73" s="497"/>
      <c r="S73" s="496"/>
      <c r="T73" s="498"/>
      <c r="U73" s="495"/>
      <c r="V73" s="496"/>
      <c r="W73" s="497"/>
      <c r="X73" s="496"/>
      <c r="Y73" s="498"/>
      <c r="Z73" s="495"/>
      <c r="AA73" s="496"/>
      <c r="AB73" s="497"/>
      <c r="AC73" s="496"/>
      <c r="AD73" s="498"/>
      <c r="AE73" s="495"/>
      <c r="AF73" s="496"/>
      <c r="AG73" s="497"/>
      <c r="AH73" s="496"/>
      <c r="AI73" s="498"/>
      <c r="AJ73" s="495"/>
      <c r="AK73" s="496"/>
      <c r="AL73" s="497"/>
      <c r="AM73" s="496" t="s">
        <v>29</v>
      </c>
      <c r="AN73" s="501">
        <v>10</v>
      </c>
      <c r="AO73" s="399">
        <f>A72</f>
        <v>49</v>
      </c>
      <c r="AP73" s="404" t="str">
        <f>B72</f>
        <v>AGDSD1FBNE</v>
      </c>
      <c r="AQ73" s="401" t="str">
        <f>C72</f>
        <v>Szakdolgozat I.</v>
      </c>
      <c r="AR73" s="418"/>
      <c r="AS73" s="411"/>
      <c r="AT73" s="335"/>
      <c r="AU73" s="274"/>
      <c r="AV73" s="275"/>
    </row>
    <row r="74" spans="1:48" ht="18.75" customHeight="1">
      <c r="A74" s="173"/>
      <c r="B74" s="246"/>
      <c r="C74" s="247" t="s">
        <v>17</v>
      </c>
      <c r="D74" s="249">
        <f>SUM(D8+D14+D20+D25+D29+D32+D35+D58+D65+D73+D72+D71)</f>
        <v>163</v>
      </c>
      <c r="E74" s="248">
        <f>SUM(E8+E14+E20+E25+E29++E32+E35+E58+E65+E71+E72+E73)+E142</f>
        <v>210</v>
      </c>
      <c r="F74" s="249">
        <f>SUM(F8+F14+F20+F25+F29+F32+F35+F58+F65+F142)</f>
        <v>15</v>
      </c>
      <c r="G74" s="248">
        <f>SUM(G8+G14+G20+G25+G29+G32+G35+G58+G65)</f>
        <v>7</v>
      </c>
      <c r="H74" s="248">
        <f>SUM(H8+H14+H20+H25+H29+H32+H35+H58+H65)</f>
        <v>5</v>
      </c>
      <c r="I74" s="248"/>
      <c r="J74" s="250">
        <f>SUM(J8+J14+J20+J25+J29+J32+J35+J58+J65+J71+J72+J73+J142)</f>
        <v>27</v>
      </c>
      <c r="K74" s="249">
        <f>SUM(K8+K14+K20+K25+K29+K32+K35+K58+K65)</f>
        <v>13</v>
      </c>
      <c r="L74" s="248">
        <f>SUM(L8+L14+L20+L25+L29+L32+L35+L58+L65)</f>
        <v>11</v>
      </c>
      <c r="M74" s="248">
        <f>SUM(M8+M14+M20+M25+M29+M32+M35+M58+M65)</f>
        <v>7</v>
      </c>
      <c r="N74" s="248"/>
      <c r="O74" s="250">
        <f>SUM(O8+O14+O20+O25+O29+O32+O35+O58+O65+O71+O72+O73+O142)</f>
        <v>33</v>
      </c>
      <c r="P74" s="249">
        <f>SUM(P8+P14+P20+P25+P29+P32+P35+P58+P65)</f>
        <v>14</v>
      </c>
      <c r="Q74" s="248">
        <f>SUM(Q8+Q14+Q20+Q25+Q29+Q32+Q35+Q58+Q65)</f>
        <v>8</v>
      </c>
      <c r="R74" s="248">
        <f>SUM(R8+R14+R20+R25+R29+R32+R35+R58+R65)</f>
        <v>5</v>
      </c>
      <c r="S74" s="248"/>
      <c r="T74" s="250">
        <f>SUM(T8+T14+T20+T25+T29+T32+T35+T58+T65+T71+T72+T73+T142)</f>
        <v>30</v>
      </c>
      <c r="U74" s="249">
        <f>SUM(U8+U14+U20+U25+U29+U32+U35+U58+U65)</f>
        <v>12</v>
      </c>
      <c r="V74" s="248">
        <f>SUM(V8+V14+V20+V25+V29+V32+V35+V58+V65)</f>
        <v>5</v>
      </c>
      <c r="W74" s="248">
        <f>SUM(W8+W14+W20+W25+W29+W32+W35+W58+W65)</f>
        <v>10</v>
      </c>
      <c r="X74" s="248"/>
      <c r="Y74" s="250">
        <f>SUM(Y8+Y14+Y20+Y25+Y29+Y32+Y35+Y58+Y65+Y71+Y72+Y73+Y142)</f>
        <v>29</v>
      </c>
      <c r="Z74" s="249">
        <f>SUM(Z8+Z14+Z20+Z25+Z29+Z32+Z35+Z58+Z65)</f>
        <v>12</v>
      </c>
      <c r="AA74" s="248">
        <f>SUM(AA8+AA14+AA20+AA25+AA29+AA32+AA35+AA58+AA65)</f>
        <v>3</v>
      </c>
      <c r="AB74" s="248">
        <f>SUM(AB8+AB14+AB20+AB25+AB29+AB32+AB35+AB58+AB65)</f>
        <v>11</v>
      </c>
      <c r="AC74" s="248"/>
      <c r="AD74" s="250">
        <f>SUM(AD8+AD14+AD20+AD25+AD29+AD32+AD35+AD58+AD65+AD71+AD72+AD73+AD142)</f>
        <v>33</v>
      </c>
      <c r="AE74" s="249">
        <f>SUM(AE8+AE14+AE20+AE25+AE29+AE32+AE35+AE58+AE65)</f>
        <v>8</v>
      </c>
      <c r="AF74" s="248">
        <f>SUM(AF8+AF14+AF20+AF25+AF29+AF32+AF35+AF58+AF65)</f>
        <v>11</v>
      </c>
      <c r="AG74" s="248">
        <f>SUM(AG8+AG14+AG20+AG25+AG29+AG32+AG35+AG58+AG65)</f>
        <v>4</v>
      </c>
      <c r="AH74" s="248"/>
      <c r="AI74" s="250">
        <f>SUM(AI8+AI14+AI20+AI25+AI29+AI32+AI35+AI58+AI65+AI71+AI72+AI73+AI142)</f>
        <v>28</v>
      </c>
      <c r="AJ74" s="249">
        <f>SUM(AJ8+AJ14+AJ20+AJ25+AJ29+AJ32+AJ35+AJ58+AJ65+AJ142)</f>
        <v>0</v>
      </c>
      <c r="AK74" s="248">
        <f>SUM(AK8+AK14+AK20+AK25+AK29+AK32+AK35+AK58+AK65)</f>
        <v>0</v>
      </c>
      <c r="AL74" s="248">
        <f>SUM(AL8+AL14+AL20+AL25+AL29+AL32+AL35+AL58+AL65)</f>
        <v>0</v>
      </c>
      <c r="AM74" s="248"/>
      <c r="AN74" s="250">
        <f>AN73+AN142</f>
        <v>30</v>
      </c>
      <c r="AO74" s="173"/>
      <c r="AP74" s="49"/>
      <c r="AQ74" s="49"/>
      <c r="AR74" s="173"/>
      <c r="AS74" s="174"/>
      <c r="AT74" s="174"/>
      <c r="AU74" s="314"/>
      <c r="AV74" s="294"/>
    </row>
    <row r="75" spans="1:48" ht="18.75" customHeight="1">
      <c r="A75" s="39"/>
      <c r="B75" s="1"/>
      <c r="C75" s="158" t="s">
        <v>20</v>
      </c>
      <c r="D75" s="41"/>
      <c r="E75" s="113"/>
      <c r="F75" s="41">
        <f>SUM(F74,G74,H74)</f>
        <v>27</v>
      </c>
      <c r="G75" s="38"/>
      <c r="H75" s="38"/>
      <c r="I75" s="38"/>
      <c r="J75" s="23"/>
      <c r="K75" s="41">
        <f>SUM(K74,L74,M74)</f>
        <v>31</v>
      </c>
      <c r="L75" s="38"/>
      <c r="M75" s="38"/>
      <c r="N75" s="38"/>
      <c r="O75" s="23"/>
      <c r="P75" s="41">
        <f>SUM(P74,Q74,R74)</f>
        <v>27</v>
      </c>
      <c r="Q75" s="38"/>
      <c r="R75" s="38"/>
      <c r="S75" s="38"/>
      <c r="T75" s="23"/>
      <c r="U75" s="41">
        <f>SUM(U74,V74,W74)</f>
        <v>27</v>
      </c>
      <c r="V75" s="38"/>
      <c r="W75" s="38"/>
      <c r="X75" s="38"/>
      <c r="Y75" s="23"/>
      <c r="Z75" s="41">
        <v>25</v>
      </c>
      <c r="AA75" s="38"/>
      <c r="AB75" s="38"/>
      <c r="AC75" s="38"/>
      <c r="AD75" s="23"/>
      <c r="AE75" s="41">
        <f>SUM(AE74,AF74,AG74)</f>
        <v>23</v>
      </c>
      <c r="AF75" s="38"/>
      <c r="AG75" s="38"/>
      <c r="AH75" s="38"/>
      <c r="AI75" s="23"/>
      <c r="AJ75" s="41">
        <f>SUM(AJ74,AK74,AL74)</f>
        <v>0</v>
      </c>
      <c r="AK75" s="38"/>
      <c r="AL75" s="38"/>
      <c r="AM75" s="38"/>
      <c r="AN75" s="23"/>
      <c r="AO75" s="18"/>
      <c r="AP75" s="49"/>
      <c r="AQ75" s="49"/>
      <c r="AR75" s="39"/>
      <c r="AU75" s="274"/>
      <c r="AV75" s="275"/>
    </row>
    <row r="76" spans="1:50" ht="18.75" customHeight="1">
      <c r="A76" s="39"/>
      <c r="B76" s="1"/>
      <c r="C76" s="119" t="s">
        <v>16</v>
      </c>
      <c r="D76" s="2"/>
      <c r="E76" s="93"/>
      <c r="F76" s="2"/>
      <c r="G76" s="8"/>
      <c r="H76" s="8"/>
      <c r="I76" s="8">
        <f>COUNTIF(I9:I73,"v")</f>
        <v>4</v>
      </c>
      <c r="J76" s="6"/>
      <c r="K76" s="2"/>
      <c r="L76" s="8"/>
      <c r="M76" s="8"/>
      <c r="N76" s="8">
        <f>COUNTIF(N9:N73,"v")</f>
        <v>5</v>
      </c>
      <c r="O76" s="6"/>
      <c r="P76" s="2"/>
      <c r="Q76" s="8"/>
      <c r="R76" s="8"/>
      <c r="S76" s="8">
        <f>COUNTIF(S9:S73,"v")</f>
        <v>5</v>
      </c>
      <c r="T76" s="6"/>
      <c r="U76" s="2"/>
      <c r="V76" s="8"/>
      <c r="W76" s="8"/>
      <c r="X76" s="8">
        <f>COUNTIF(X9:X73,"v")</f>
        <v>5</v>
      </c>
      <c r="Y76" s="6"/>
      <c r="Z76" s="2"/>
      <c r="AA76" s="8"/>
      <c r="AB76" s="8"/>
      <c r="AC76" s="8">
        <f>COUNTIF(AC9:AC73,"v")</f>
        <v>5</v>
      </c>
      <c r="AD76" s="6"/>
      <c r="AE76" s="2"/>
      <c r="AF76" s="8"/>
      <c r="AG76" s="8"/>
      <c r="AH76" s="8">
        <f>COUNTIF(AH9:AH73,"v")</f>
        <v>4</v>
      </c>
      <c r="AI76" s="6"/>
      <c r="AJ76" s="2"/>
      <c r="AK76" s="8"/>
      <c r="AL76" s="8"/>
      <c r="AM76" s="8">
        <f>COUNTIF(AM9:AM73,"v")</f>
        <v>0</v>
      </c>
      <c r="AN76" s="6"/>
      <c r="AO76" s="18"/>
      <c r="AP76" s="484"/>
      <c r="AQ76" s="484"/>
      <c r="AR76" s="39"/>
      <c r="AU76" s="274"/>
      <c r="AV76" s="275"/>
      <c r="AW76" s="271"/>
      <c r="AX76" s="272"/>
    </row>
    <row r="77" spans="1:48" ht="18.75" customHeight="1">
      <c r="A77" s="39"/>
      <c r="B77" s="1"/>
      <c r="C77" s="120" t="s">
        <v>28</v>
      </c>
      <c r="D77" s="40"/>
      <c r="E77" s="42"/>
      <c r="F77" s="40"/>
      <c r="G77" s="36"/>
      <c r="H77" s="36"/>
      <c r="I77" s="36">
        <f>COUNTIF(I9:I74,"é")</f>
        <v>3</v>
      </c>
      <c r="J77" s="12"/>
      <c r="K77" s="40"/>
      <c r="L77" s="36"/>
      <c r="M77" s="36"/>
      <c r="N77" s="36">
        <f>COUNTIF(N9:N74,"é")</f>
        <v>4</v>
      </c>
      <c r="O77" s="12"/>
      <c r="P77" s="40"/>
      <c r="Q77" s="36"/>
      <c r="R77" s="36"/>
      <c r="S77" s="36">
        <f>COUNTIF(S9:S74,"é")</f>
        <v>4</v>
      </c>
      <c r="T77" s="12"/>
      <c r="U77" s="40"/>
      <c r="V77" s="36"/>
      <c r="W77" s="36"/>
      <c r="X77" s="36">
        <f>COUNTIF(X9:X74,"é")</f>
        <v>2</v>
      </c>
      <c r="Y77" s="12"/>
      <c r="Z77" s="40"/>
      <c r="AA77" s="36"/>
      <c r="AB77" s="36"/>
      <c r="AC77" s="36">
        <f>COUNTIF(AC9:AC74,"é")</f>
        <v>3</v>
      </c>
      <c r="AD77" s="12"/>
      <c r="AE77" s="40"/>
      <c r="AF77" s="36"/>
      <c r="AG77" s="36"/>
      <c r="AH77" s="36">
        <f>COUNTIF(AH9:AH74,"é")</f>
        <v>5</v>
      </c>
      <c r="AI77" s="12"/>
      <c r="AJ77" s="40"/>
      <c r="AK77" s="36"/>
      <c r="AL77" s="36"/>
      <c r="AM77" s="36">
        <f>COUNTIF(AM9:AM74,"é")</f>
        <v>0</v>
      </c>
      <c r="AN77" s="12"/>
      <c r="AO77" s="18"/>
      <c r="AP77" s="49"/>
      <c r="AQ77" s="49"/>
      <c r="AR77" s="39"/>
      <c r="AU77" s="274"/>
      <c r="AV77" s="275"/>
    </row>
    <row r="78" spans="1:48" ht="18.75" customHeight="1" thickBot="1">
      <c r="A78" s="39"/>
      <c r="B78" s="1"/>
      <c r="C78" s="251" t="s">
        <v>30</v>
      </c>
      <c r="D78" s="252"/>
      <c r="E78" s="253"/>
      <c r="F78" s="252"/>
      <c r="G78" s="254"/>
      <c r="H78" s="254"/>
      <c r="I78" s="254">
        <f>COUNTIF(I10:I75,"a")</f>
        <v>0</v>
      </c>
      <c r="J78" s="255"/>
      <c r="K78" s="252"/>
      <c r="L78" s="254"/>
      <c r="M78" s="254"/>
      <c r="N78" s="254">
        <f>COUNTIF(N10:N75,"a")</f>
        <v>0</v>
      </c>
      <c r="O78" s="255"/>
      <c r="P78" s="252"/>
      <c r="Q78" s="254"/>
      <c r="R78" s="254"/>
      <c r="S78" s="254">
        <f>COUNTIF(S10:S75,"a")</f>
        <v>0</v>
      </c>
      <c r="T78" s="255"/>
      <c r="U78" s="252"/>
      <c r="V78" s="254"/>
      <c r="W78" s="254"/>
      <c r="X78" s="254">
        <f>COUNTIF(X10:X75,"a")</f>
        <v>0</v>
      </c>
      <c r="Y78" s="255"/>
      <c r="Z78" s="252"/>
      <c r="AA78" s="254"/>
      <c r="AB78" s="254"/>
      <c r="AC78" s="254">
        <f>COUNTIF(AC10:AC75,"a")</f>
        <v>0</v>
      </c>
      <c r="AD78" s="255"/>
      <c r="AE78" s="252"/>
      <c r="AF78" s="254"/>
      <c r="AG78" s="254"/>
      <c r="AH78" s="254">
        <f>COUNTIF(AH10:AH75,"a")</f>
        <v>0</v>
      </c>
      <c r="AI78" s="255"/>
      <c r="AJ78" s="252"/>
      <c r="AK78" s="254"/>
      <c r="AL78" s="254"/>
      <c r="AM78" s="254">
        <f>COUNTIF(AM10:AM75,"a")</f>
        <v>1</v>
      </c>
      <c r="AN78" s="256"/>
      <c r="AO78" s="18"/>
      <c r="AP78" s="49"/>
      <c r="AQ78" s="49"/>
      <c r="AR78" s="39"/>
      <c r="AU78" s="274"/>
      <c r="AV78" s="315"/>
    </row>
    <row r="79" spans="1:48" ht="18.75" customHeight="1">
      <c r="A79" s="39"/>
      <c r="B79" s="1"/>
      <c r="C79" s="68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39"/>
      <c r="AP79" s="49"/>
      <c r="AQ79" s="49"/>
      <c r="AR79" s="39"/>
      <c r="AU79" s="274"/>
      <c r="AV79" s="275"/>
    </row>
    <row r="80" spans="1:48" ht="18.75" customHeight="1">
      <c r="A80" s="39"/>
      <c r="B80" s="1"/>
      <c r="C80" s="121" t="s">
        <v>312</v>
      </c>
      <c r="D80" s="310" t="s">
        <v>115</v>
      </c>
      <c r="E80" s="46"/>
      <c r="F80" s="46"/>
      <c r="G80" s="46"/>
      <c r="H80" s="46"/>
      <c r="I80" s="46"/>
      <c r="J80" s="47"/>
      <c r="K80" s="46"/>
      <c r="L80" s="46"/>
      <c r="M80" s="46"/>
      <c r="N80" s="46"/>
      <c r="O80" s="46"/>
      <c r="P80" s="48"/>
      <c r="Q80" s="48"/>
      <c r="R80" s="48"/>
      <c r="S80" s="48"/>
      <c r="T80" s="48"/>
      <c r="U80" s="48"/>
      <c r="V80" s="9"/>
      <c r="W80" s="9"/>
      <c r="X80" s="9"/>
      <c r="Y80" s="9"/>
      <c r="Z80" s="9"/>
      <c r="AA80" s="9"/>
      <c r="AB80" s="9"/>
      <c r="AC80" s="485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39"/>
      <c r="AP80" s="49"/>
      <c r="AQ80" s="49"/>
      <c r="AR80" s="39"/>
      <c r="AV80" s="294"/>
    </row>
    <row r="81" spans="1:48" ht="18.75" customHeight="1">
      <c r="A81" s="39"/>
      <c r="B81" s="1"/>
      <c r="C81" s="105"/>
      <c r="D81" s="310" t="s">
        <v>90</v>
      </c>
      <c r="E81" s="54"/>
      <c r="F81" s="9"/>
      <c r="G81" s="9"/>
      <c r="H81" s="9"/>
      <c r="I81" s="9"/>
      <c r="J81" s="18"/>
      <c r="K81" s="9"/>
      <c r="L81" s="9"/>
      <c r="M81" s="9"/>
      <c r="N81" s="9"/>
      <c r="O81" s="18"/>
      <c r="P81" s="9"/>
      <c r="Q81" s="9"/>
      <c r="R81" s="9"/>
      <c r="S81" s="9"/>
      <c r="T81" s="18"/>
      <c r="U81" s="9"/>
      <c r="V81" s="9"/>
      <c r="W81" s="9"/>
      <c r="X81" s="9"/>
      <c r="Y81" s="18"/>
      <c r="Z81" s="9"/>
      <c r="AA81" s="9"/>
      <c r="AB81" s="9"/>
      <c r="AC81" s="9"/>
      <c r="AD81" s="18"/>
      <c r="AE81" s="9"/>
      <c r="AF81" s="9"/>
      <c r="AG81" s="9"/>
      <c r="AH81" s="9"/>
      <c r="AI81" s="18"/>
      <c r="AJ81" s="9"/>
      <c r="AK81" s="9"/>
      <c r="AL81" s="9"/>
      <c r="AM81" s="9"/>
      <c r="AN81" s="18"/>
      <c r="AO81" s="18"/>
      <c r="AP81" s="1"/>
      <c r="AQ81" s="1"/>
      <c r="AR81" s="39"/>
      <c r="AU81" s="274"/>
      <c r="AV81" s="290"/>
    </row>
    <row r="82" spans="1:48" ht="18.75" customHeight="1">
      <c r="A82" s="9"/>
      <c r="B82" s="9"/>
      <c r="C82" s="9"/>
      <c r="D82" s="9"/>
      <c r="E82" s="54"/>
      <c r="F82" s="9"/>
      <c r="G82" s="9"/>
      <c r="H82" s="9"/>
      <c r="I82" s="9"/>
      <c r="J82" s="18"/>
      <c r="K82" s="9"/>
      <c r="L82" s="9"/>
      <c r="M82" s="9"/>
      <c r="N82" s="9"/>
      <c r="O82" s="18"/>
      <c r="P82" s="9"/>
      <c r="Q82" s="9"/>
      <c r="R82" s="9"/>
      <c r="S82" s="9"/>
      <c r="T82" s="18"/>
      <c r="U82" s="9"/>
      <c r="V82" s="9"/>
      <c r="W82" s="9"/>
      <c r="X82" s="9"/>
      <c r="Y82" s="18"/>
      <c r="Z82" s="9"/>
      <c r="AA82" s="9"/>
      <c r="AB82" s="9"/>
      <c r="AC82" s="9"/>
      <c r="AD82" s="18"/>
      <c r="AE82" s="9"/>
      <c r="AF82" s="9"/>
      <c r="AG82" s="9"/>
      <c r="AH82" s="9"/>
      <c r="AI82" s="18"/>
      <c r="AJ82" s="9"/>
      <c r="AK82" s="9"/>
      <c r="AL82" s="9"/>
      <c r="AM82" s="9"/>
      <c r="AN82" s="18"/>
      <c r="AO82" s="18"/>
      <c r="AP82" s="1"/>
      <c r="AQ82" s="1"/>
      <c r="AR82" s="39"/>
      <c r="AU82" s="45"/>
      <c r="AV82" s="45"/>
    </row>
    <row r="83" spans="1:48" ht="18.75" customHeight="1">
      <c r="A83" s="9"/>
      <c r="B83" s="9" t="s">
        <v>129</v>
      </c>
      <c r="C83" s="9"/>
      <c r="D83" s="9"/>
      <c r="E83" s="54"/>
      <c r="F83" s="9"/>
      <c r="G83" s="9"/>
      <c r="H83" s="9"/>
      <c r="I83" s="9"/>
      <c r="J83" s="18"/>
      <c r="K83" s="9"/>
      <c r="L83" s="9"/>
      <c r="M83" s="9"/>
      <c r="N83" s="9"/>
      <c r="O83" s="18"/>
      <c r="P83" s="9"/>
      <c r="Q83" s="9"/>
      <c r="R83" s="9"/>
      <c r="S83" s="9"/>
      <c r="T83" s="18"/>
      <c r="U83" s="9"/>
      <c r="V83" s="9"/>
      <c r="W83" s="9"/>
      <c r="X83" s="9"/>
      <c r="Y83" s="18"/>
      <c r="Z83" s="9"/>
      <c r="AA83" s="9"/>
      <c r="AB83" s="9"/>
      <c r="AC83" s="9"/>
      <c r="AD83" s="18"/>
      <c r="AE83" s="9"/>
      <c r="AF83" s="9"/>
      <c r="AG83" s="9"/>
      <c r="AH83" s="9"/>
      <c r="AI83" s="18"/>
      <c r="AJ83" s="9"/>
      <c r="AK83" s="9"/>
      <c r="AL83" s="9"/>
      <c r="AM83" s="9"/>
      <c r="AN83" s="18"/>
      <c r="AO83" s="18"/>
      <c r="AP83" s="1"/>
      <c r="AQ83" s="1"/>
      <c r="AR83" s="39"/>
      <c r="AU83" s="48"/>
      <c r="AV83" s="45"/>
    </row>
    <row r="84" spans="1:48" ht="18.75" customHeight="1">
      <c r="A84" s="9"/>
      <c r="B84" s="39" t="s">
        <v>4</v>
      </c>
      <c r="C84" s="486" t="s">
        <v>130</v>
      </c>
      <c r="D84" s="48" t="s">
        <v>136</v>
      </c>
      <c r="E84" s="196"/>
      <c r="F84" s="9"/>
      <c r="G84" s="9"/>
      <c r="H84" s="9"/>
      <c r="I84" s="9"/>
      <c r="J84" s="18"/>
      <c r="K84" s="9"/>
      <c r="L84" s="9"/>
      <c r="M84" s="9"/>
      <c r="N84" s="9"/>
      <c r="O84" s="18"/>
      <c r="P84" s="9"/>
      <c r="Q84" s="9"/>
      <c r="R84" s="9"/>
      <c r="S84" s="9"/>
      <c r="T84" s="18"/>
      <c r="U84" s="9"/>
      <c r="V84" s="9"/>
      <c r="W84" s="9"/>
      <c r="X84" s="9"/>
      <c r="Y84" s="18"/>
      <c r="Z84" s="9"/>
      <c r="AA84" s="9"/>
      <c r="AB84" s="9"/>
      <c r="AC84" s="9"/>
      <c r="AD84" s="18"/>
      <c r="AE84" s="9"/>
      <c r="AF84" s="9"/>
      <c r="AG84" s="9"/>
      <c r="AH84" s="9"/>
      <c r="AI84" s="18"/>
      <c r="AJ84" s="9"/>
      <c r="AK84" s="9"/>
      <c r="AL84" s="9"/>
      <c r="AM84" s="9"/>
      <c r="AN84" s="18"/>
      <c r="AO84" s="18"/>
      <c r="AP84" s="1"/>
      <c r="AQ84" s="1"/>
      <c r="AR84" s="39"/>
      <c r="AU84" s="183"/>
      <c r="AV84" s="295"/>
    </row>
    <row r="85" spans="1:48" ht="18.75" customHeight="1">
      <c r="A85" s="9"/>
      <c r="B85" s="39" t="s">
        <v>5</v>
      </c>
      <c r="C85" s="486" t="s">
        <v>131</v>
      </c>
      <c r="D85" s="48" t="s">
        <v>137</v>
      </c>
      <c r="E85" s="196"/>
      <c r="F85" s="9"/>
      <c r="G85" s="9"/>
      <c r="H85" s="9"/>
      <c r="I85" s="9"/>
      <c r="J85" s="18"/>
      <c r="K85" s="9"/>
      <c r="L85" s="9"/>
      <c r="M85" s="9"/>
      <c r="N85" s="9"/>
      <c r="O85" s="18"/>
      <c r="P85" s="9"/>
      <c r="Q85" s="9"/>
      <c r="R85" s="9"/>
      <c r="S85" s="9"/>
      <c r="T85" s="18"/>
      <c r="U85" s="9"/>
      <c r="V85" s="9"/>
      <c r="W85" s="9"/>
      <c r="X85" s="9"/>
      <c r="Y85" s="18"/>
      <c r="Z85" s="9"/>
      <c r="AA85" s="9"/>
      <c r="AB85" s="9"/>
      <c r="AC85" s="9"/>
      <c r="AD85" s="18"/>
      <c r="AE85" s="9"/>
      <c r="AF85" s="9"/>
      <c r="AG85" s="9"/>
      <c r="AH85" s="9"/>
      <c r="AI85" s="18"/>
      <c r="AJ85" s="9"/>
      <c r="AK85" s="9"/>
      <c r="AL85" s="9"/>
      <c r="AM85" s="9"/>
      <c r="AN85" s="18"/>
      <c r="AO85" s="18"/>
      <c r="AP85" s="1"/>
      <c r="AQ85" s="1"/>
      <c r="AR85" s="39"/>
      <c r="AU85" s="183"/>
      <c r="AV85" s="295"/>
    </row>
    <row r="86" spans="1:48" ht="18.75" customHeight="1">
      <c r="A86" s="550"/>
      <c r="B86" s="274"/>
      <c r="C86" s="487"/>
      <c r="D86" s="488"/>
      <c r="E86" s="54"/>
      <c r="F86" s="9"/>
      <c r="G86" s="9"/>
      <c r="H86" s="9"/>
      <c r="I86" s="9"/>
      <c r="J86" s="18"/>
      <c r="K86" s="9"/>
      <c r="L86" s="9"/>
      <c r="M86" s="9"/>
      <c r="N86" s="9"/>
      <c r="O86" s="18"/>
      <c r="P86" s="9"/>
      <c r="Q86" s="9"/>
      <c r="R86" s="9"/>
      <c r="S86" s="9"/>
      <c r="T86" s="18"/>
      <c r="U86" s="9"/>
      <c r="V86" s="9"/>
      <c r="W86" s="9"/>
      <c r="X86" s="9"/>
      <c r="Y86" s="18"/>
      <c r="Z86" s="9"/>
      <c r="AA86" s="9"/>
      <c r="AB86" s="9"/>
      <c r="AC86" s="9"/>
      <c r="AD86" s="18"/>
      <c r="AE86" s="9"/>
      <c r="AF86" s="9"/>
      <c r="AG86" s="9"/>
      <c r="AH86" s="9"/>
      <c r="AI86" s="18"/>
      <c r="AJ86" s="9"/>
      <c r="AK86" s="9"/>
      <c r="AL86" s="9"/>
      <c r="AM86" s="9"/>
      <c r="AN86" s="18"/>
      <c r="AO86" s="18"/>
      <c r="AP86" s="1"/>
      <c r="AQ86" s="1"/>
      <c r="AR86" s="39"/>
      <c r="AV86" s="296"/>
    </row>
    <row r="87" spans="1:48" ht="18.75" customHeight="1" thickBot="1">
      <c r="A87" s="258"/>
      <c r="B87" s="48"/>
      <c r="C87" s="67" t="s">
        <v>67</v>
      </c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551"/>
      <c r="AU87" s="48"/>
      <c r="AV87" s="291"/>
    </row>
    <row r="88" spans="1:48" ht="18.75" customHeight="1">
      <c r="A88" s="69"/>
      <c r="B88" s="588" t="s">
        <v>19</v>
      </c>
      <c r="C88" s="590" t="s">
        <v>2</v>
      </c>
      <c r="D88" s="70" t="s">
        <v>0</v>
      </c>
      <c r="E88" s="71" t="s">
        <v>23</v>
      </c>
      <c r="F88" s="575" t="s">
        <v>1</v>
      </c>
      <c r="G88" s="576"/>
      <c r="H88" s="576"/>
      <c r="I88" s="576"/>
      <c r="J88" s="576"/>
      <c r="K88" s="576"/>
      <c r="L88" s="576"/>
      <c r="M88" s="576"/>
      <c r="N88" s="576"/>
      <c r="O88" s="576"/>
      <c r="P88" s="576"/>
      <c r="Q88" s="576"/>
      <c r="R88" s="576"/>
      <c r="S88" s="576"/>
      <c r="T88" s="576"/>
      <c r="U88" s="576"/>
      <c r="V88" s="576"/>
      <c r="W88" s="576"/>
      <c r="X88" s="576"/>
      <c r="Y88" s="576"/>
      <c r="Z88" s="576"/>
      <c r="AA88" s="576"/>
      <c r="AB88" s="576"/>
      <c r="AC88" s="576"/>
      <c r="AD88" s="576"/>
      <c r="AE88" s="576"/>
      <c r="AF88" s="576"/>
      <c r="AG88" s="576"/>
      <c r="AH88" s="576"/>
      <c r="AI88" s="576"/>
      <c r="AJ88" s="72"/>
      <c r="AK88" s="72"/>
      <c r="AL88" s="72"/>
      <c r="AM88" s="73"/>
      <c r="AN88" s="74"/>
      <c r="AO88" s="577" t="s">
        <v>22</v>
      </c>
      <c r="AP88" s="583"/>
      <c r="AQ88" s="583"/>
      <c r="AR88" s="583"/>
      <c r="AS88" s="583"/>
      <c r="AT88" s="584"/>
      <c r="AU88" s="558" t="s">
        <v>141</v>
      </c>
      <c r="AV88" s="559"/>
    </row>
    <row r="89" spans="1:48" ht="18.75" customHeight="1" thickBot="1">
      <c r="A89" s="106"/>
      <c r="B89" s="589"/>
      <c r="C89" s="591"/>
      <c r="D89" s="75" t="s">
        <v>3</v>
      </c>
      <c r="E89" s="75"/>
      <c r="F89" s="76"/>
      <c r="G89" s="77"/>
      <c r="H89" s="77" t="s">
        <v>4</v>
      </c>
      <c r="I89" s="77"/>
      <c r="J89" s="78"/>
      <c r="K89" s="77"/>
      <c r="L89" s="77"/>
      <c r="M89" s="77" t="s">
        <v>5</v>
      </c>
      <c r="N89" s="77"/>
      <c r="O89" s="78"/>
      <c r="P89" s="77"/>
      <c r="Q89" s="77"/>
      <c r="R89" s="79" t="s">
        <v>6</v>
      </c>
      <c r="S89" s="77"/>
      <c r="T89" s="78"/>
      <c r="U89" s="77"/>
      <c r="V89" s="77"/>
      <c r="W89" s="79" t="s">
        <v>7</v>
      </c>
      <c r="X89" s="77"/>
      <c r="Y89" s="78"/>
      <c r="Z89" s="77"/>
      <c r="AA89" s="77"/>
      <c r="AB89" s="79" t="s">
        <v>8</v>
      </c>
      <c r="AC89" s="77"/>
      <c r="AD89" s="78"/>
      <c r="AE89" s="76"/>
      <c r="AF89" s="77"/>
      <c r="AG89" s="77" t="s">
        <v>9</v>
      </c>
      <c r="AH89" s="77"/>
      <c r="AI89" s="80"/>
      <c r="AJ89" s="76"/>
      <c r="AK89" s="77"/>
      <c r="AL89" s="77" t="s">
        <v>18</v>
      </c>
      <c r="AM89" s="77"/>
      <c r="AN89" s="78"/>
      <c r="AO89" s="585"/>
      <c r="AP89" s="586"/>
      <c r="AQ89" s="586"/>
      <c r="AR89" s="586"/>
      <c r="AS89" s="586"/>
      <c r="AT89" s="587"/>
      <c r="AU89" s="560"/>
      <c r="AV89" s="561"/>
    </row>
    <row r="90" spans="1:48" ht="18.75" customHeight="1">
      <c r="A90" s="96"/>
      <c r="B90" s="82"/>
      <c r="C90" s="83"/>
      <c r="D90" s="84"/>
      <c r="E90" s="9"/>
      <c r="F90" s="85" t="s">
        <v>10</v>
      </c>
      <c r="G90" s="86" t="s">
        <v>12</v>
      </c>
      <c r="H90" s="86" t="s">
        <v>11</v>
      </c>
      <c r="I90" s="86" t="s">
        <v>13</v>
      </c>
      <c r="J90" s="87" t="s">
        <v>14</v>
      </c>
      <c r="K90" s="85" t="s">
        <v>10</v>
      </c>
      <c r="L90" s="86" t="s">
        <v>12</v>
      </c>
      <c r="M90" s="86" t="s">
        <v>11</v>
      </c>
      <c r="N90" s="86" t="s">
        <v>13</v>
      </c>
      <c r="O90" s="87" t="s">
        <v>14</v>
      </c>
      <c r="P90" s="85" t="s">
        <v>10</v>
      </c>
      <c r="Q90" s="86" t="s">
        <v>12</v>
      </c>
      <c r="R90" s="86" t="s">
        <v>11</v>
      </c>
      <c r="S90" s="86" t="s">
        <v>13</v>
      </c>
      <c r="T90" s="87" t="s">
        <v>14</v>
      </c>
      <c r="U90" s="85" t="s">
        <v>10</v>
      </c>
      <c r="V90" s="86" t="s">
        <v>12</v>
      </c>
      <c r="W90" s="86" t="s">
        <v>11</v>
      </c>
      <c r="X90" s="86" t="s">
        <v>13</v>
      </c>
      <c r="Y90" s="87" t="s">
        <v>14</v>
      </c>
      <c r="Z90" s="85" t="s">
        <v>10</v>
      </c>
      <c r="AA90" s="86" t="s">
        <v>12</v>
      </c>
      <c r="AB90" s="86" t="s">
        <v>11</v>
      </c>
      <c r="AC90" s="86" t="s">
        <v>13</v>
      </c>
      <c r="AD90" s="87" t="s">
        <v>14</v>
      </c>
      <c r="AE90" s="85" t="s">
        <v>10</v>
      </c>
      <c r="AF90" s="86" t="s">
        <v>12</v>
      </c>
      <c r="AG90" s="86" t="s">
        <v>11</v>
      </c>
      <c r="AH90" s="86" t="s">
        <v>13</v>
      </c>
      <c r="AI90" s="87" t="s">
        <v>14</v>
      </c>
      <c r="AJ90" s="88" t="s">
        <v>10</v>
      </c>
      <c r="AK90" s="19" t="s">
        <v>12</v>
      </c>
      <c r="AL90" s="19" t="s">
        <v>11</v>
      </c>
      <c r="AM90" s="19" t="s">
        <v>13</v>
      </c>
      <c r="AN90" s="89" t="s">
        <v>14</v>
      </c>
      <c r="AO90" s="389" t="s">
        <v>310</v>
      </c>
      <c r="AP90" s="390" t="s">
        <v>19</v>
      </c>
      <c r="AQ90" s="341" t="s">
        <v>309</v>
      </c>
      <c r="AR90" s="395" t="s">
        <v>310</v>
      </c>
      <c r="AS90" s="395" t="s">
        <v>19</v>
      </c>
      <c r="AT90" s="396" t="s">
        <v>309</v>
      </c>
      <c r="AU90" s="293"/>
      <c r="AV90" s="276"/>
    </row>
    <row r="91" spans="1:50" ht="18.75" customHeight="1">
      <c r="A91" s="206"/>
      <c r="B91" s="592" t="s">
        <v>110</v>
      </c>
      <c r="C91" s="567"/>
      <c r="D91" s="207">
        <f>SUM(D92:D97)</f>
        <v>22</v>
      </c>
      <c r="E91" s="208">
        <f>SUM(E92:E97)</f>
        <v>22</v>
      </c>
      <c r="F91" s="209">
        <f>SUM(F92:F97)</f>
        <v>0</v>
      </c>
      <c r="G91" s="210">
        <f>SUM(G92:G97)</f>
        <v>0</v>
      </c>
      <c r="H91" s="210">
        <f>SUM(H92:H97)</f>
        <v>0</v>
      </c>
      <c r="I91" s="210"/>
      <c r="J91" s="211">
        <f>SUM(J92:J97)</f>
        <v>0</v>
      </c>
      <c r="K91" s="207">
        <f>SUM(K92:K97)</f>
        <v>0</v>
      </c>
      <c r="L91" s="210">
        <f>SUM(L92:L97)</f>
        <v>0</v>
      </c>
      <c r="M91" s="210">
        <f>SUM(M92:M97)</f>
        <v>0</v>
      </c>
      <c r="N91" s="210"/>
      <c r="O91" s="208">
        <f>SUM(O92:O97)</f>
        <v>0</v>
      </c>
      <c r="P91" s="209">
        <f>SUM(P92:P97)</f>
        <v>0</v>
      </c>
      <c r="Q91" s="210">
        <f>SUM(Q92:Q97)</f>
        <v>0</v>
      </c>
      <c r="R91" s="210">
        <f>SUM(R92:R97)</f>
        <v>0</v>
      </c>
      <c r="S91" s="210"/>
      <c r="T91" s="211">
        <f>SUM(T92:T97)</f>
        <v>0</v>
      </c>
      <c r="U91" s="207">
        <f>SUM(U92:U97)</f>
        <v>0</v>
      </c>
      <c r="V91" s="210">
        <f>SUM(V92:V97)</f>
        <v>0</v>
      </c>
      <c r="W91" s="210">
        <f>SUM(W92:W97)</f>
        <v>0</v>
      </c>
      <c r="X91" s="210"/>
      <c r="Y91" s="208">
        <f>SUM(Y92:Y97)</f>
        <v>0</v>
      </c>
      <c r="Z91" s="209">
        <f>SUM(Z92:Z97)</f>
        <v>2</v>
      </c>
      <c r="AA91" s="210">
        <f>SUM(AA92:AA97)</f>
        <v>0</v>
      </c>
      <c r="AB91" s="210">
        <f>SUM(AB92:AB97)</f>
        <v>2</v>
      </c>
      <c r="AC91" s="210"/>
      <c r="AD91" s="211">
        <f>SUM(AD92:AD97)</f>
        <v>4</v>
      </c>
      <c r="AE91" s="207">
        <f>SUM(AE92:AE97)</f>
        <v>7</v>
      </c>
      <c r="AF91" s="210">
        <f>SUM(AF92:AF97)</f>
        <v>5</v>
      </c>
      <c r="AG91" s="210">
        <f>SUM(AG92:AG97)</f>
        <v>6</v>
      </c>
      <c r="AH91" s="210"/>
      <c r="AI91" s="208">
        <f>SUM(AI92:AI97)</f>
        <v>18</v>
      </c>
      <c r="AJ91" s="209">
        <f>SUM(AJ92:AJ97)</f>
        <v>0</v>
      </c>
      <c r="AK91" s="210">
        <f>SUM(AK92:AK97)</f>
        <v>0</v>
      </c>
      <c r="AL91" s="210">
        <f>SUM(AL92:AL97)</f>
        <v>0</v>
      </c>
      <c r="AM91" s="210"/>
      <c r="AN91" s="208">
        <f>SUM(AN92:AN97)</f>
        <v>0</v>
      </c>
      <c r="AO91" s="398"/>
      <c r="AP91" s="394"/>
      <c r="AQ91" s="358"/>
      <c r="AR91" s="393"/>
      <c r="AS91" s="212"/>
      <c r="AT91" s="213"/>
      <c r="AU91" s="566"/>
      <c r="AV91" s="567"/>
      <c r="AW91" s="271"/>
      <c r="AX91" s="271"/>
    </row>
    <row r="92" spans="1:50" ht="18.75" customHeight="1">
      <c r="A92" s="483">
        <f>A50+1</f>
        <v>37</v>
      </c>
      <c r="B92" s="161" t="s">
        <v>269</v>
      </c>
      <c r="C92" s="7" t="s">
        <v>122</v>
      </c>
      <c r="D92" s="2">
        <f aca="true" t="shared" si="13" ref="D92:D97">SUM(F92:H92,K92:M92,P92:R92,U92:W92,Z92:AB92,AE92:AG92,AJ92:AL92)</f>
        <v>4</v>
      </c>
      <c r="E92" s="4">
        <f aca="true" t="shared" si="14" ref="E92:E97">SUM(J92,O92,T92,Y92,AD92,AI92,AN92)</f>
        <v>4</v>
      </c>
      <c r="F92" s="3"/>
      <c r="G92" s="37"/>
      <c r="H92" s="4"/>
      <c r="I92" s="5"/>
      <c r="J92" s="6"/>
      <c r="K92" s="4"/>
      <c r="L92" s="8"/>
      <c r="M92" s="4"/>
      <c r="N92" s="5"/>
      <c r="O92" s="6"/>
      <c r="P92" s="4"/>
      <c r="Q92" s="8"/>
      <c r="R92" s="4"/>
      <c r="S92" s="5"/>
      <c r="T92" s="6"/>
      <c r="U92" s="4"/>
      <c r="V92" s="8"/>
      <c r="W92" s="4"/>
      <c r="X92" s="5"/>
      <c r="Y92" s="6"/>
      <c r="Z92" s="4">
        <v>2</v>
      </c>
      <c r="AA92" s="8">
        <v>0</v>
      </c>
      <c r="AB92" s="4">
        <v>2</v>
      </c>
      <c r="AC92" s="5" t="s">
        <v>15</v>
      </c>
      <c r="AD92" s="6">
        <v>4</v>
      </c>
      <c r="AE92" s="3"/>
      <c r="AF92" s="8"/>
      <c r="AG92" s="4"/>
      <c r="AH92" s="5"/>
      <c r="AI92" s="6"/>
      <c r="AJ92" s="3"/>
      <c r="AK92" s="8"/>
      <c r="AL92" s="4"/>
      <c r="AM92" s="5"/>
      <c r="AN92" s="6"/>
      <c r="AO92" s="50">
        <f>A45</f>
        <v>31</v>
      </c>
      <c r="AP92" s="429" t="str">
        <f>B45</f>
        <v>AGXNT1FBNE</v>
      </c>
      <c r="AQ92" s="441" t="str">
        <f>C45</f>
        <v>Nagyméretarányú térképezés I.</v>
      </c>
      <c r="AR92" s="445"/>
      <c r="AS92" s="424"/>
      <c r="AT92" s="55"/>
      <c r="AU92" s="286" t="s">
        <v>175</v>
      </c>
      <c r="AV92" s="279" t="s">
        <v>122</v>
      </c>
      <c r="AW92" s="271"/>
      <c r="AX92" s="271"/>
    </row>
    <row r="93" spans="1:50" ht="18.75" customHeight="1">
      <c r="A93" s="489">
        <f>A92+1</f>
        <v>38</v>
      </c>
      <c r="B93" s="317" t="s">
        <v>277</v>
      </c>
      <c r="C93" s="179" t="s">
        <v>80</v>
      </c>
      <c r="D93" s="2">
        <f t="shared" si="13"/>
        <v>5</v>
      </c>
      <c r="E93" s="4">
        <f t="shared" si="14"/>
        <v>5</v>
      </c>
      <c r="F93" s="2"/>
      <c r="G93" s="8"/>
      <c r="H93" s="4"/>
      <c r="I93" s="5"/>
      <c r="J93" s="6"/>
      <c r="K93" s="2"/>
      <c r="L93" s="17"/>
      <c r="M93" s="4"/>
      <c r="N93" s="8"/>
      <c r="O93" s="6"/>
      <c r="P93" s="4"/>
      <c r="Q93" s="8"/>
      <c r="R93" s="4"/>
      <c r="S93" s="8"/>
      <c r="T93" s="6"/>
      <c r="U93" s="4"/>
      <c r="V93" s="8"/>
      <c r="W93" s="4"/>
      <c r="X93" s="5"/>
      <c r="Y93" s="6"/>
      <c r="Z93" s="3"/>
      <c r="AA93" s="8"/>
      <c r="AB93" s="17"/>
      <c r="AC93" s="5"/>
      <c r="AD93" s="6"/>
      <c r="AE93" s="3">
        <v>2</v>
      </c>
      <c r="AF93" s="8">
        <v>0</v>
      </c>
      <c r="AG93" s="4">
        <v>3</v>
      </c>
      <c r="AH93" s="5" t="s">
        <v>15</v>
      </c>
      <c r="AI93" s="6">
        <v>5</v>
      </c>
      <c r="AJ93" s="3"/>
      <c r="AK93" s="8"/>
      <c r="AL93" s="4"/>
      <c r="AM93" s="5"/>
      <c r="AN93" s="110"/>
      <c r="AO93" s="51">
        <f>A43</f>
        <v>29</v>
      </c>
      <c r="AP93" s="430" t="str">
        <f>B43</f>
        <v>AGXFR1FBNE</v>
      </c>
      <c r="AQ93" s="442" t="str">
        <f>C43</f>
        <v>Föld- és területrendezés I.</v>
      </c>
      <c r="AR93" s="378"/>
      <c r="AS93" s="367"/>
      <c r="AT93" s="92"/>
      <c r="AU93" s="304" t="s">
        <v>227</v>
      </c>
      <c r="AV93" s="297" t="s">
        <v>80</v>
      </c>
      <c r="AW93" s="271"/>
      <c r="AX93" s="271"/>
    </row>
    <row r="94" spans="1:50" ht="18.75" customHeight="1">
      <c r="A94" s="489">
        <f>A93+1</f>
        <v>39</v>
      </c>
      <c r="B94" s="181" t="s">
        <v>278</v>
      </c>
      <c r="C94" s="180" t="s">
        <v>64</v>
      </c>
      <c r="D94" s="2">
        <f t="shared" si="13"/>
        <v>3</v>
      </c>
      <c r="E94" s="4">
        <f t="shared" si="14"/>
        <v>3</v>
      </c>
      <c r="F94" s="41"/>
      <c r="G94" s="38"/>
      <c r="H94" s="107"/>
      <c r="I94" s="38"/>
      <c r="J94" s="23"/>
      <c r="K94" s="41"/>
      <c r="L94" s="107"/>
      <c r="M94" s="107"/>
      <c r="N94" s="38"/>
      <c r="O94" s="23"/>
      <c r="P94" s="41"/>
      <c r="Q94" s="38"/>
      <c r="R94" s="107"/>
      <c r="S94" s="38"/>
      <c r="T94" s="23"/>
      <c r="U94" s="41"/>
      <c r="V94" s="107"/>
      <c r="W94" s="107"/>
      <c r="X94" s="38"/>
      <c r="Y94" s="23"/>
      <c r="Z94" s="41"/>
      <c r="AA94" s="107"/>
      <c r="AB94" s="107"/>
      <c r="AC94" s="38"/>
      <c r="AD94" s="23"/>
      <c r="AE94" s="41">
        <v>1</v>
      </c>
      <c r="AF94" s="38">
        <v>2</v>
      </c>
      <c r="AG94" s="107">
        <v>0</v>
      </c>
      <c r="AH94" s="38" t="s">
        <v>15</v>
      </c>
      <c r="AI94" s="23">
        <v>3</v>
      </c>
      <c r="AJ94" s="41"/>
      <c r="AK94" s="38"/>
      <c r="AL94" s="107"/>
      <c r="AM94" s="38"/>
      <c r="AN94" s="109"/>
      <c r="AO94" s="52">
        <f>A43</f>
        <v>29</v>
      </c>
      <c r="AP94" s="430" t="str">
        <f>B43</f>
        <v>AGXFR1FBNE</v>
      </c>
      <c r="AQ94" s="442" t="str">
        <f>C43</f>
        <v>Föld- és területrendezés I.</v>
      </c>
      <c r="AR94" s="446"/>
      <c r="AS94" s="452"/>
      <c r="AT94" s="277"/>
      <c r="AU94" s="316" t="s">
        <v>228</v>
      </c>
      <c r="AV94" s="298" t="s">
        <v>64</v>
      </c>
      <c r="AW94" s="271"/>
      <c r="AX94" s="271"/>
    </row>
    <row r="95" spans="1:50" ht="18.75" customHeight="1">
      <c r="A95" s="489">
        <f>A94+1</f>
        <v>40</v>
      </c>
      <c r="B95" s="182" t="s">
        <v>308</v>
      </c>
      <c r="C95" s="103" t="s">
        <v>65</v>
      </c>
      <c r="D95" s="2">
        <f t="shared" si="13"/>
        <v>4</v>
      </c>
      <c r="E95" s="4">
        <f t="shared" si="14"/>
        <v>4</v>
      </c>
      <c r="F95" s="41"/>
      <c r="G95" s="38"/>
      <c r="H95" s="107"/>
      <c r="I95" s="38"/>
      <c r="J95" s="23"/>
      <c r="K95" s="41"/>
      <c r="L95" s="107"/>
      <c r="M95" s="107"/>
      <c r="N95" s="38"/>
      <c r="O95" s="23"/>
      <c r="P95" s="41"/>
      <c r="Q95" s="38"/>
      <c r="R95" s="107"/>
      <c r="S95" s="38"/>
      <c r="T95" s="23"/>
      <c r="U95" s="41"/>
      <c r="V95" s="107"/>
      <c r="W95" s="107"/>
      <c r="X95" s="38"/>
      <c r="Y95" s="23"/>
      <c r="Z95" s="41"/>
      <c r="AA95" s="107"/>
      <c r="AB95" s="107"/>
      <c r="AC95" s="38"/>
      <c r="AD95" s="23"/>
      <c r="AE95" s="41">
        <v>2</v>
      </c>
      <c r="AF95" s="38">
        <v>2</v>
      </c>
      <c r="AG95" s="107">
        <v>0</v>
      </c>
      <c r="AH95" s="38" t="s">
        <v>15</v>
      </c>
      <c r="AI95" s="23">
        <v>4</v>
      </c>
      <c r="AJ95" s="41"/>
      <c r="AK95" s="38"/>
      <c r="AL95" s="107"/>
      <c r="AM95" s="38"/>
      <c r="AN95" s="109"/>
      <c r="AO95" s="52">
        <f>A23</f>
        <v>13</v>
      </c>
      <c r="AP95" s="431" t="str">
        <f>B23</f>
        <v>AGXMI2FBNE</v>
      </c>
      <c r="AQ95" s="439" t="str">
        <f>C23</f>
        <v>Mérnöki alapismeretek II.</v>
      </c>
      <c r="AR95" s="446"/>
      <c r="AS95" s="452"/>
      <c r="AT95" s="277"/>
      <c r="AU95" s="278" t="s">
        <v>229</v>
      </c>
      <c r="AV95" s="285" t="s">
        <v>65</v>
      </c>
      <c r="AW95" s="271"/>
      <c r="AX95" s="271"/>
    </row>
    <row r="96" spans="1:50" ht="18.75" customHeight="1">
      <c r="A96" s="489">
        <f>A95+1</f>
        <v>41</v>
      </c>
      <c r="B96" s="182" t="s">
        <v>279</v>
      </c>
      <c r="C96" s="103" t="s">
        <v>66</v>
      </c>
      <c r="D96" s="2">
        <f t="shared" si="13"/>
        <v>4</v>
      </c>
      <c r="E96" s="4">
        <f t="shared" si="14"/>
        <v>4</v>
      </c>
      <c r="F96" s="41"/>
      <c r="G96" s="38"/>
      <c r="H96" s="107"/>
      <c r="I96" s="38"/>
      <c r="J96" s="23"/>
      <c r="K96" s="41"/>
      <c r="L96" s="107"/>
      <c r="M96" s="107"/>
      <c r="N96" s="38"/>
      <c r="O96" s="23"/>
      <c r="P96" s="41"/>
      <c r="Q96" s="38"/>
      <c r="R96" s="107"/>
      <c r="S96" s="38"/>
      <c r="T96" s="23"/>
      <c r="U96" s="41"/>
      <c r="V96" s="107"/>
      <c r="W96" s="107"/>
      <c r="X96" s="38"/>
      <c r="Y96" s="23"/>
      <c r="Z96" s="41"/>
      <c r="AA96" s="107"/>
      <c r="AB96" s="107"/>
      <c r="AC96" s="38"/>
      <c r="AD96" s="23"/>
      <c r="AE96" s="41">
        <v>1</v>
      </c>
      <c r="AF96" s="38">
        <v>0</v>
      </c>
      <c r="AG96" s="107">
        <v>3</v>
      </c>
      <c r="AH96" s="38" t="s">
        <v>15</v>
      </c>
      <c r="AI96" s="23">
        <v>4</v>
      </c>
      <c r="AJ96" s="41"/>
      <c r="AK96" s="38"/>
      <c r="AL96" s="107"/>
      <c r="AM96" s="38"/>
      <c r="AN96" s="109"/>
      <c r="AO96" s="52">
        <f>A48</f>
        <v>34</v>
      </c>
      <c r="AP96" s="431" t="str">
        <f>B48</f>
        <v>AGXTE0FBNE</v>
      </c>
      <c r="AQ96" s="439" t="str">
        <f>C48</f>
        <v>Távérzékelés</v>
      </c>
      <c r="AR96" s="446"/>
      <c r="AS96" s="452"/>
      <c r="AT96" s="277"/>
      <c r="AU96" s="278" t="s">
        <v>230</v>
      </c>
      <c r="AV96" s="285" t="s">
        <v>66</v>
      </c>
      <c r="AW96" s="271"/>
      <c r="AX96" s="271"/>
    </row>
    <row r="97" spans="1:48" ht="18.75" customHeight="1">
      <c r="A97" s="483">
        <f>A96+1</f>
        <v>42</v>
      </c>
      <c r="B97" s="161" t="s">
        <v>307</v>
      </c>
      <c r="C97" s="103" t="s">
        <v>62</v>
      </c>
      <c r="D97" s="2">
        <f t="shared" si="13"/>
        <v>2</v>
      </c>
      <c r="E97" s="4">
        <f t="shared" si="14"/>
        <v>2</v>
      </c>
      <c r="F97" s="41"/>
      <c r="G97" s="38"/>
      <c r="H97" s="107"/>
      <c r="I97" s="38"/>
      <c r="J97" s="23"/>
      <c r="K97" s="41"/>
      <c r="L97" s="107"/>
      <c r="M97" s="107"/>
      <c r="N97" s="38"/>
      <c r="O97" s="23"/>
      <c r="P97" s="41"/>
      <c r="Q97" s="38"/>
      <c r="R97" s="107"/>
      <c r="S97" s="38"/>
      <c r="T97" s="23"/>
      <c r="U97" s="41"/>
      <c r="V97" s="107"/>
      <c r="W97" s="107"/>
      <c r="X97" s="38"/>
      <c r="Y97" s="23"/>
      <c r="Z97" s="41"/>
      <c r="AA97" s="107"/>
      <c r="AB97" s="107"/>
      <c r="AC97" s="38"/>
      <c r="AD97" s="23"/>
      <c r="AE97" s="41">
        <v>1</v>
      </c>
      <c r="AF97" s="107">
        <v>1</v>
      </c>
      <c r="AG97" s="107">
        <v>0</v>
      </c>
      <c r="AH97" s="38" t="s">
        <v>27</v>
      </c>
      <c r="AI97" s="23">
        <v>2</v>
      </c>
      <c r="AJ97" s="41"/>
      <c r="AK97" s="38"/>
      <c r="AL97" s="107"/>
      <c r="AM97" s="38"/>
      <c r="AN97" s="109"/>
      <c r="AO97" s="52">
        <f>A31</f>
        <v>19</v>
      </c>
      <c r="AP97" s="431" t="str">
        <f>B31</f>
        <v>AGXIN0FBNE</v>
      </c>
      <c r="AQ97" s="439" t="str">
        <f>C31</f>
        <v>Ingatlan-nyilvántartás</v>
      </c>
      <c r="AR97" s="446"/>
      <c r="AS97" s="452"/>
      <c r="AT97" s="277"/>
      <c r="AU97" s="278" t="s">
        <v>187</v>
      </c>
      <c r="AV97" s="285" t="s">
        <v>188</v>
      </c>
    </row>
    <row r="98" spans="1:48" ht="18.75" customHeight="1" thickBot="1">
      <c r="A98" s="206"/>
      <c r="B98" s="592" t="s">
        <v>111</v>
      </c>
      <c r="C98" s="567"/>
      <c r="D98" s="207">
        <f>SUM(D99:D103)</f>
        <v>10</v>
      </c>
      <c r="E98" s="208">
        <f>SUM(E99:E103)</f>
        <v>10</v>
      </c>
      <c r="F98" s="209">
        <f>SUM(F99:F103)</f>
        <v>0</v>
      </c>
      <c r="G98" s="210">
        <f>SUM(G99:G103)</f>
        <v>0</v>
      </c>
      <c r="H98" s="210">
        <f>SUM(H99:H103)</f>
        <v>0</v>
      </c>
      <c r="I98" s="210"/>
      <c r="J98" s="211">
        <f>SUM(J99:J103)</f>
        <v>0</v>
      </c>
      <c r="K98" s="207">
        <f>SUM(K99:K103)</f>
        <v>0</v>
      </c>
      <c r="L98" s="210">
        <f>SUM(L99:L103)</f>
        <v>0</v>
      </c>
      <c r="M98" s="210">
        <f>SUM(M99:M103)</f>
        <v>0</v>
      </c>
      <c r="N98" s="210"/>
      <c r="O98" s="208">
        <f>SUM(O99:O103)</f>
        <v>0</v>
      </c>
      <c r="P98" s="209">
        <f>SUM(P99:P103)</f>
        <v>0</v>
      </c>
      <c r="Q98" s="210">
        <f>SUM(Q99:Q103)</f>
        <v>4</v>
      </c>
      <c r="R98" s="210">
        <f>SUM(R99:R103)</f>
        <v>0</v>
      </c>
      <c r="S98" s="210"/>
      <c r="T98" s="211">
        <f>SUM(T99:T103)</f>
        <v>4</v>
      </c>
      <c r="U98" s="207">
        <f>SUM(U99:U103)</f>
        <v>0</v>
      </c>
      <c r="V98" s="210">
        <f>SUM(V99:V103)</f>
        <v>0</v>
      </c>
      <c r="W98" s="210">
        <f>SUM(W99:W103)</f>
        <v>0</v>
      </c>
      <c r="X98" s="210"/>
      <c r="Y98" s="208">
        <f>SUM(Y99:Y103)</f>
        <v>0</v>
      </c>
      <c r="Z98" s="209">
        <f>SUM(Z99:Z103)</f>
        <v>0</v>
      </c>
      <c r="AA98" s="210">
        <f>SUM(AA99:AA103)</f>
        <v>0</v>
      </c>
      <c r="AB98" s="210">
        <f>SUM(AB99:AB103)</f>
        <v>0</v>
      </c>
      <c r="AC98" s="210"/>
      <c r="AD98" s="211">
        <f>SUM(AD99:AD103)</f>
        <v>0</v>
      </c>
      <c r="AE98" s="207">
        <f>SUM(AE99:AE103)</f>
        <v>0</v>
      </c>
      <c r="AF98" s="210">
        <f>SUM(AF99:AF103)</f>
        <v>6</v>
      </c>
      <c r="AG98" s="210">
        <f>SUM(AG99:AG103)</f>
        <v>0</v>
      </c>
      <c r="AH98" s="210"/>
      <c r="AI98" s="208">
        <f>SUM(AI99:AI103)</f>
        <v>6</v>
      </c>
      <c r="AJ98" s="209">
        <f>SUM(AJ99:AJ103)</f>
        <v>0</v>
      </c>
      <c r="AK98" s="210">
        <f>SUM(AK99:AK103)</f>
        <v>0</v>
      </c>
      <c r="AL98" s="210">
        <f>SUM(AL99:AL103)</f>
        <v>0</v>
      </c>
      <c r="AM98" s="210"/>
      <c r="AN98" s="208">
        <f>SUM(AN99:AN103)</f>
        <v>0</v>
      </c>
      <c r="AO98" s="214"/>
      <c r="AP98" s="432"/>
      <c r="AQ98" s="443"/>
      <c r="AR98" s="447"/>
      <c r="AS98" s="366"/>
      <c r="AT98" s="327"/>
      <c r="AU98" s="564"/>
      <c r="AV98" s="565"/>
    </row>
    <row r="99" spans="1:48" ht="18.75" customHeight="1">
      <c r="A99" s="483">
        <f>A97+1</f>
        <v>43</v>
      </c>
      <c r="B99" s="162" t="s">
        <v>288</v>
      </c>
      <c r="C99" s="142" t="s">
        <v>53</v>
      </c>
      <c r="D99" s="31">
        <f aca="true" t="shared" si="15" ref="D99:D106">SUM(F99:H99,K99:M99,P99:R99,U99:W99,Z99:AB99,AE99:AG99,AJ99:AL99)</f>
        <v>2</v>
      </c>
      <c r="E99" s="14">
        <f aca="true" t="shared" si="16" ref="E99:E106">SUM(J99,O99,T99,Y99,AD99,AI99,AN99)</f>
        <v>2</v>
      </c>
      <c r="F99" s="25"/>
      <c r="G99" s="33"/>
      <c r="H99" s="233"/>
      <c r="I99" s="33"/>
      <c r="J99" s="234"/>
      <c r="K99" s="4"/>
      <c r="L99" s="8"/>
      <c r="M99" s="4"/>
      <c r="N99" s="5"/>
      <c r="O99" s="6"/>
      <c r="P99" s="25">
        <v>0</v>
      </c>
      <c r="Q99" s="33">
        <v>2</v>
      </c>
      <c r="R99" s="233">
        <v>0</v>
      </c>
      <c r="S99" s="33" t="s">
        <v>27</v>
      </c>
      <c r="T99" s="234">
        <v>2</v>
      </c>
      <c r="U99" s="25"/>
      <c r="V99" s="33"/>
      <c r="W99" s="233"/>
      <c r="X99" s="33"/>
      <c r="Y99" s="234"/>
      <c r="Z99" s="25"/>
      <c r="AA99" s="33"/>
      <c r="AB99" s="233"/>
      <c r="AC99" s="33"/>
      <c r="AD99" s="234"/>
      <c r="AE99" s="25"/>
      <c r="AF99" s="33"/>
      <c r="AG99" s="233"/>
      <c r="AH99" s="33"/>
      <c r="AI99" s="234"/>
      <c r="AJ99" s="25"/>
      <c r="AK99" s="33"/>
      <c r="AL99" s="233"/>
      <c r="AM99" s="33"/>
      <c r="AN99" s="234"/>
      <c r="AO99" s="190">
        <v>8</v>
      </c>
      <c r="AP99" s="543" t="s">
        <v>241</v>
      </c>
      <c r="AQ99" s="463" t="s">
        <v>58</v>
      </c>
      <c r="AR99" s="445"/>
      <c r="AS99" s="363"/>
      <c r="AT99" s="336"/>
      <c r="AU99" s="319" t="s">
        <v>194</v>
      </c>
      <c r="AV99" s="471" t="s">
        <v>53</v>
      </c>
    </row>
    <row r="100" spans="1:48" ht="18.75" customHeight="1">
      <c r="A100" s="483">
        <f aca="true" t="shared" si="17" ref="A100:A106">A99+1</f>
        <v>44</v>
      </c>
      <c r="B100" s="162" t="s">
        <v>290</v>
      </c>
      <c r="C100" s="142" t="s">
        <v>43</v>
      </c>
      <c r="D100" s="2">
        <f t="shared" si="15"/>
        <v>2</v>
      </c>
      <c r="E100" s="4">
        <f t="shared" si="16"/>
        <v>2</v>
      </c>
      <c r="F100" s="3"/>
      <c r="G100" s="8"/>
      <c r="H100" s="17"/>
      <c r="I100" s="8"/>
      <c r="J100" s="93"/>
      <c r="K100" s="3"/>
      <c r="L100" s="8"/>
      <c r="M100" s="17"/>
      <c r="N100" s="8"/>
      <c r="O100" s="93"/>
      <c r="P100" s="3">
        <v>0</v>
      </c>
      <c r="Q100" s="8">
        <v>2</v>
      </c>
      <c r="R100" s="17">
        <v>0</v>
      </c>
      <c r="S100" s="8" t="s">
        <v>27</v>
      </c>
      <c r="T100" s="93">
        <v>2</v>
      </c>
      <c r="U100" s="3"/>
      <c r="V100" s="8"/>
      <c r="W100" s="17"/>
      <c r="X100" s="8"/>
      <c r="Y100" s="93"/>
      <c r="Z100" s="3"/>
      <c r="AA100" s="8"/>
      <c r="AB100" s="17"/>
      <c r="AC100" s="8"/>
      <c r="AD100" s="93"/>
      <c r="AE100" s="3"/>
      <c r="AF100" s="8"/>
      <c r="AG100" s="17"/>
      <c r="AH100" s="8"/>
      <c r="AI100" s="93"/>
      <c r="AJ100" s="3"/>
      <c r="AK100" s="8"/>
      <c r="AL100" s="17"/>
      <c r="AM100" s="8"/>
      <c r="AN100" s="93"/>
      <c r="AO100" s="190"/>
      <c r="AP100" s="365"/>
      <c r="AQ100" s="192"/>
      <c r="AR100" s="378"/>
      <c r="AS100" s="367"/>
      <c r="AT100" s="92"/>
      <c r="AU100" s="319" t="s">
        <v>197</v>
      </c>
      <c r="AV100" s="471" t="s">
        <v>43</v>
      </c>
    </row>
    <row r="101" spans="1:50" ht="18.75" customHeight="1">
      <c r="A101" s="483">
        <f t="shared" si="17"/>
        <v>45</v>
      </c>
      <c r="B101" s="141" t="s">
        <v>285</v>
      </c>
      <c r="C101" s="553" t="s">
        <v>126</v>
      </c>
      <c r="D101" s="2">
        <f>SUM(F101:H101,K101:M101,P101:R101,U101:W101,Z101:AB101,AE101:AG101,AJ101:AL101)</f>
        <v>2</v>
      </c>
      <c r="E101" s="4">
        <f>SUM(J101,O101,T101,Y101,AD101,AI101,AN101)</f>
        <v>2</v>
      </c>
      <c r="F101" s="3"/>
      <c r="G101" s="8"/>
      <c r="H101" s="17"/>
      <c r="I101" s="8"/>
      <c r="J101" s="93"/>
      <c r="K101" s="3"/>
      <c r="L101" s="8"/>
      <c r="M101" s="17"/>
      <c r="N101" s="8"/>
      <c r="O101" s="93"/>
      <c r="P101" s="3"/>
      <c r="Q101" s="8"/>
      <c r="R101" s="17"/>
      <c r="S101" s="8"/>
      <c r="T101" s="93"/>
      <c r="U101" s="3"/>
      <c r="V101" s="8"/>
      <c r="W101" s="17"/>
      <c r="X101" s="8"/>
      <c r="Y101" s="93"/>
      <c r="Z101" s="3"/>
      <c r="AA101" s="8"/>
      <c r="AB101" s="17"/>
      <c r="AC101" s="8"/>
      <c r="AD101" s="93"/>
      <c r="AE101" s="3">
        <v>0</v>
      </c>
      <c r="AF101" s="8">
        <v>2</v>
      </c>
      <c r="AG101" s="17">
        <v>0</v>
      </c>
      <c r="AH101" s="8" t="s">
        <v>27</v>
      </c>
      <c r="AI101" s="93">
        <v>2</v>
      </c>
      <c r="AJ101" s="3"/>
      <c r="AK101" s="8"/>
      <c r="AL101" s="17"/>
      <c r="AM101" s="8"/>
      <c r="AN101" s="93"/>
      <c r="AO101" s="189">
        <v>33</v>
      </c>
      <c r="AP101" s="546" t="s">
        <v>265</v>
      </c>
      <c r="AQ101" s="466" t="s">
        <v>124</v>
      </c>
      <c r="AR101" s="378"/>
      <c r="AS101" s="367"/>
      <c r="AT101" s="92"/>
      <c r="AU101" s="343" t="s">
        <v>189</v>
      </c>
      <c r="AV101" s="473" t="s">
        <v>190</v>
      </c>
      <c r="AW101" s="271"/>
      <c r="AX101" s="271"/>
    </row>
    <row r="102" spans="1:48" ht="18.75" customHeight="1">
      <c r="A102" s="483">
        <f t="shared" si="17"/>
        <v>46</v>
      </c>
      <c r="B102" s="161" t="s">
        <v>287</v>
      </c>
      <c r="C102" s="118" t="s">
        <v>77</v>
      </c>
      <c r="D102" s="2">
        <f>SUM(F102:H102,K102:M102,P102:R102,U102:W102,Z102:AB102,AE102:AG102,AJ102:AL102)</f>
        <v>2</v>
      </c>
      <c r="E102" s="4">
        <f>SUM(J102,O102,T102,Y102,AD102,AI102,AN102)</f>
        <v>2</v>
      </c>
      <c r="F102" s="3"/>
      <c r="G102" s="8"/>
      <c r="H102" s="17"/>
      <c r="I102" s="8"/>
      <c r="J102" s="93"/>
      <c r="K102" s="3"/>
      <c r="L102" s="8"/>
      <c r="M102" s="17"/>
      <c r="N102" s="8"/>
      <c r="O102" s="93"/>
      <c r="P102" s="3"/>
      <c r="Q102" s="8"/>
      <c r="R102" s="17"/>
      <c r="S102" s="8"/>
      <c r="T102" s="93"/>
      <c r="U102" s="3"/>
      <c r="V102" s="8"/>
      <c r="W102" s="17"/>
      <c r="X102" s="8"/>
      <c r="Y102" s="93"/>
      <c r="Z102" s="3"/>
      <c r="AA102" s="8"/>
      <c r="AB102" s="17"/>
      <c r="AC102" s="8"/>
      <c r="AD102" s="93"/>
      <c r="AE102" s="3">
        <v>0</v>
      </c>
      <c r="AF102" s="8">
        <v>2</v>
      </c>
      <c r="AG102" s="17">
        <v>0</v>
      </c>
      <c r="AH102" s="8" t="s">
        <v>27</v>
      </c>
      <c r="AI102" s="93">
        <v>2</v>
      </c>
      <c r="AJ102" s="3"/>
      <c r="AK102" s="8"/>
      <c r="AL102" s="17"/>
      <c r="AM102" s="8"/>
      <c r="AN102" s="93"/>
      <c r="AO102" s="190">
        <v>32</v>
      </c>
      <c r="AP102" s="543" t="s">
        <v>264</v>
      </c>
      <c r="AQ102" s="463" t="s">
        <v>123</v>
      </c>
      <c r="AR102" s="378"/>
      <c r="AS102" s="367"/>
      <c r="AT102" s="92"/>
      <c r="AU102" s="472" t="s">
        <v>192</v>
      </c>
      <c r="AV102" s="475" t="s">
        <v>77</v>
      </c>
    </row>
    <row r="103" spans="1:48" ht="18.75" customHeight="1">
      <c r="A103" s="483">
        <f t="shared" si="17"/>
        <v>47</v>
      </c>
      <c r="B103" s="166" t="s">
        <v>317</v>
      </c>
      <c r="C103" s="555" t="s">
        <v>128</v>
      </c>
      <c r="D103" s="227">
        <f t="shared" si="15"/>
        <v>2</v>
      </c>
      <c r="E103" s="228">
        <f t="shared" si="16"/>
        <v>2</v>
      </c>
      <c r="F103" s="229"/>
      <c r="G103" s="230"/>
      <c r="H103" s="231"/>
      <c r="I103" s="230"/>
      <c r="J103" s="232"/>
      <c r="K103" s="229"/>
      <c r="L103" s="230"/>
      <c r="M103" s="231"/>
      <c r="N103" s="230"/>
      <c r="O103" s="232"/>
      <c r="P103" s="229"/>
      <c r="Q103" s="230"/>
      <c r="R103" s="231"/>
      <c r="S103" s="230"/>
      <c r="T103" s="232"/>
      <c r="U103" s="229"/>
      <c r="V103" s="230"/>
      <c r="W103" s="231"/>
      <c r="X103" s="230"/>
      <c r="Y103" s="232"/>
      <c r="Z103" s="229"/>
      <c r="AA103" s="230"/>
      <c r="AB103" s="231"/>
      <c r="AC103" s="230"/>
      <c r="AD103" s="232"/>
      <c r="AE103" s="229">
        <v>0</v>
      </c>
      <c r="AF103" s="230">
        <v>2</v>
      </c>
      <c r="AG103" s="231">
        <v>0</v>
      </c>
      <c r="AH103" s="230" t="s">
        <v>27</v>
      </c>
      <c r="AI103" s="232">
        <v>2</v>
      </c>
      <c r="AJ103" s="229"/>
      <c r="AK103" s="230"/>
      <c r="AL103" s="231"/>
      <c r="AM103" s="230"/>
      <c r="AN103" s="232"/>
      <c r="AO103" s="190"/>
      <c r="AP103" s="365"/>
      <c r="AQ103" s="192"/>
      <c r="AR103" s="448"/>
      <c r="AS103" s="453"/>
      <c r="AT103" s="337"/>
      <c r="AU103" s="476" t="s">
        <v>193</v>
      </c>
      <c r="AV103" s="477" t="s">
        <v>128</v>
      </c>
    </row>
    <row r="104" spans="1:48" ht="18.75" customHeight="1">
      <c r="A104" s="483">
        <f t="shared" si="17"/>
        <v>48</v>
      </c>
      <c r="B104" s="223" t="s">
        <v>274</v>
      </c>
      <c r="C104" s="226" t="s">
        <v>89</v>
      </c>
      <c r="D104" s="225">
        <f t="shared" si="15"/>
        <v>2</v>
      </c>
      <c r="E104" s="9">
        <f t="shared" si="16"/>
        <v>4</v>
      </c>
      <c r="F104" s="114"/>
      <c r="G104" s="34"/>
      <c r="H104" s="115"/>
      <c r="I104" s="34"/>
      <c r="J104" s="116"/>
      <c r="K104" s="4"/>
      <c r="L104" s="8"/>
      <c r="M104" s="4"/>
      <c r="N104" s="5"/>
      <c r="O104" s="6"/>
      <c r="P104" s="25"/>
      <c r="Q104" s="33"/>
      <c r="R104" s="233"/>
      <c r="S104" s="33"/>
      <c r="T104" s="234"/>
      <c r="U104" s="25"/>
      <c r="V104" s="33"/>
      <c r="W104" s="233"/>
      <c r="X104" s="33"/>
      <c r="Y104" s="234"/>
      <c r="Z104" s="25">
        <v>0</v>
      </c>
      <c r="AA104" s="33">
        <v>0</v>
      </c>
      <c r="AB104" s="233">
        <v>2</v>
      </c>
      <c r="AC104" s="33" t="s">
        <v>27</v>
      </c>
      <c r="AD104" s="234">
        <v>4</v>
      </c>
      <c r="AE104" s="25"/>
      <c r="AF104" s="33"/>
      <c r="AG104" s="233"/>
      <c r="AH104" s="33"/>
      <c r="AI104" s="234"/>
      <c r="AJ104" s="25"/>
      <c r="AK104" s="33"/>
      <c r="AL104" s="233"/>
      <c r="AM104" s="33"/>
      <c r="AN104" s="234"/>
      <c r="AO104" s="52">
        <f>A138</f>
        <v>84</v>
      </c>
      <c r="AP104" s="431" t="str">
        <f>B138</f>
        <v>AGGFT0FBNE</v>
      </c>
      <c r="AQ104" s="439" t="str">
        <f>C138</f>
        <v>Felmérés terepgyakorlat</v>
      </c>
      <c r="AR104" s="449"/>
      <c r="AS104" s="454"/>
      <c r="AT104" s="338"/>
      <c r="AU104" s="274"/>
      <c r="AV104" s="275"/>
    </row>
    <row r="105" spans="1:48" ht="18.75" customHeight="1">
      <c r="A105" s="483">
        <f t="shared" si="17"/>
        <v>49</v>
      </c>
      <c r="B105" s="161" t="s">
        <v>275</v>
      </c>
      <c r="C105" s="140" t="s">
        <v>112</v>
      </c>
      <c r="D105" s="40">
        <f t="shared" si="15"/>
        <v>0</v>
      </c>
      <c r="E105" s="11">
        <f t="shared" si="16"/>
        <v>5</v>
      </c>
      <c r="F105" s="114"/>
      <c r="G105" s="34"/>
      <c r="H105" s="115"/>
      <c r="I105" s="34"/>
      <c r="J105" s="116"/>
      <c r="K105" s="114"/>
      <c r="L105" s="34"/>
      <c r="M105" s="115"/>
      <c r="N105" s="34"/>
      <c r="O105" s="116"/>
      <c r="P105" s="3"/>
      <c r="Q105" s="8"/>
      <c r="R105" s="17"/>
      <c r="S105" s="8"/>
      <c r="T105" s="93"/>
      <c r="U105" s="3"/>
      <c r="V105" s="8"/>
      <c r="W105" s="17"/>
      <c r="X105" s="8"/>
      <c r="Y105" s="93"/>
      <c r="Z105" s="3"/>
      <c r="AA105" s="8"/>
      <c r="AB105" s="17"/>
      <c r="AC105" s="8"/>
      <c r="AD105" s="93"/>
      <c r="AE105" s="3"/>
      <c r="AF105" s="8"/>
      <c r="AG105" s="17"/>
      <c r="AH105" s="8" t="s">
        <v>27</v>
      </c>
      <c r="AI105" s="93">
        <v>5</v>
      </c>
      <c r="AJ105" s="114"/>
      <c r="AK105" s="34"/>
      <c r="AL105" s="115"/>
      <c r="AM105" s="34"/>
      <c r="AN105" s="116"/>
      <c r="AO105" s="52">
        <f aca="true" t="shared" si="18" ref="AO105:AQ106">A104</f>
        <v>48</v>
      </c>
      <c r="AP105" s="431" t="str">
        <f t="shared" si="18"/>
        <v>AGPPM0FBNE</v>
      </c>
      <c r="AQ105" s="439" t="str">
        <f t="shared" si="18"/>
        <v>Projekt munka **</v>
      </c>
      <c r="AR105" s="450"/>
      <c r="AS105" s="369"/>
      <c r="AT105" s="333"/>
      <c r="AU105" s="274"/>
      <c r="AV105" s="275"/>
    </row>
    <row r="106" spans="1:48" ht="18.75" customHeight="1" thickBot="1">
      <c r="A106" s="490">
        <f t="shared" si="17"/>
        <v>50</v>
      </c>
      <c r="B106" s="491" t="s">
        <v>276</v>
      </c>
      <c r="C106" s="492" t="s">
        <v>113</v>
      </c>
      <c r="D106" s="57">
        <f t="shared" si="15"/>
        <v>0</v>
      </c>
      <c r="E106" s="60">
        <f t="shared" si="16"/>
        <v>10</v>
      </c>
      <c r="F106" s="58"/>
      <c r="G106" s="59"/>
      <c r="H106" s="493"/>
      <c r="I106" s="59"/>
      <c r="J106" s="494"/>
      <c r="K106" s="58"/>
      <c r="L106" s="59"/>
      <c r="M106" s="493"/>
      <c r="N106" s="59"/>
      <c r="O106" s="494"/>
      <c r="P106" s="58"/>
      <c r="Q106" s="59"/>
      <c r="R106" s="493"/>
      <c r="S106" s="59"/>
      <c r="T106" s="494"/>
      <c r="U106" s="495"/>
      <c r="V106" s="496"/>
      <c r="W106" s="497"/>
      <c r="X106" s="496"/>
      <c r="Y106" s="498"/>
      <c r="Z106" s="495"/>
      <c r="AA106" s="496"/>
      <c r="AB106" s="497"/>
      <c r="AC106" s="496"/>
      <c r="AD106" s="498"/>
      <c r="AE106" s="58"/>
      <c r="AF106" s="59"/>
      <c r="AG106" s="493"/>
      <c r="AH106" s="59"/>
      <c r="AI106" s="494"/>
      <c r="AJ106" s="58"/>
      <c r="AK106" s="59"/>
      <c r="AL106" s="493"/>
      <c r="AM106" s="59" t="s">
        <v>29</v>
      </c>
      <c r="AN106" s="61">
        <v>10</v>
      </c>
      <c r="AO106" s="175">
        <f t="shared" si="18"/>
        <v>49</v>
      </c>
      <c r="AP106" s="434" t="str">
        <f t="shared" si="18"/>
        <v>AGDSD1FBNE</v>
      </c>
      <c r="AQ106" s="444" t="str">
        <f t="shared" si="18"/>
        <v>Szakdolgozat I.</v>
      </c>
      <c r="AR106" s="451"/>
      <c r="AS106" s="455"/>
      <c r="AT106" s="339"/>
      <c r="AU106" s="274"/>
      <c r="AV106" s="275"/>
    </row>
    <row r="107" spans="1:48" ht="18.75" customHeight="1">
      <c r="A107" s="173"/>
      <c r="B107" s="246"/>
      <c r="C107" s="247" t="s">
        <v>17</v>
      </c>
      <c r="D107" s="248">
        <f>SUM(D8+D14+D20+D25+D29+D32+D35+D91+D98+D106+D105+D104)</f>
        <v>163</v>
      </c>
      <c r="E107" s="248">
        <f>SUM(E8+E14+E20+E25+E29+E32+E35+E91+E98+E106+E105+E104)+E142</f>
        <v>210</v>
      </c>
      <c r="F107" s="249">
        <f>SUM(F8+F14+F20+F25+F29+F32+F35+F91+F98+F106+F105+F104)+F142</f>
        <v>15</v>
      </c>
      <c r="G107" s="248">
        <f>SUM(G8+G14+G20+G25+G29+G32+G35+G91+G98+G106+G105+G104)+G142</f>
        <v>7</v>
      </c>
      <c r="H107" s="248">
        <f>SUM(H8+H14+H20+H25+H29+H32+H35+H91+H98+H106+H105+H104)+H142</f>
        <v>5</v>
      </c>
      <c r="I107" s="248"/>
      <c r="J107" s="250">
        <f>SUM(J8+J14+J20+J25+J29+J32+J35+J91+J98+J106+J105+J104)+J142</f>
        <v>27</v>
      </c>
      <c r="K107" s="249">
        <f>SUM(K8+K14+K20+K25+K29+K32+K35+K91+K98+K106+K105+K104)+K142</f>
        <v>13</v>
      </c>
      <c r="L107" s="248">
        <f>SUM(L8+L14+L20+L25+L29+L32+L35+L91+L98+L106+L105+L104)+L142</f>
        <v>11</v>
      </c>
      <c r="M107" s="248">
        <f>SUM(M8+M14+M20+M25+M29+M32+M35+M91+M98+M106+M105+M104)+M142</f>
        <v>7</v>
      </c>
      <c r="N107" s="248"/>
      <c r="O107" s="250">
        <f>SUM(O8+O14+O20+O25+O29+O32+O35+O91+O98+O106+O105+O104)+O142</f>
        <v>33</v>
      </c>
      <c r="P107" s="249">
        <f>SUM(P8+P14+P20+P25+P29+P32+P35+P91+P98+P106+P105+P104)+P142</f>
        <v>14</v>
      </c>
      <c r="Q107" s="248">
        <f>SUM(Q8+Q14+Q20+Q25+Q29+Q32+Q35+Q91+Q98+Q106+Q105+Q104)+Q142</f>
        <v>8</v>
      </c>
      <c r="R107" s="248">
        <f>SUM(R8+R14+R20+R25+R29+R32+R35+R91+R98+R106+R105+R104)+R142</f>
        <v>5</v>
      </c>
      <c r="S107" s="248"/>
      <c r="T107" s="250">
        <f>SUM(T8+T14+T20+T25+T29+T32+T35+T91+T98+T106+T105+T104)+T142</f>
        <v>30</v>
      </c>
      <c r="U107" s="249">
        <f>SUM(U8+U14+U20+U25+U29+U32+U35+U91+U98+U106+U105+U104)+U142</f>
        <v>12</v>
      </c>
      <c r="V107" s="248">
        <f>SUM(V8+V14+V20+V25+V29+V32+V35+V91+V98+V106+V105+V104)+V142</f>
        <v>5</v>
      </c>
      <c r="W107" s="248">
        <f>SUM(W8+W14+W20+W25+W29+W32+W35+W91+W98+W106+W105+W104)+W142</f>
        <v>10</v>
      </c>
      <c r="X107" s="248"/>
      <c r="Y107" s="250">
        <f>SUM(Y8+Y14+Y20+Y25+Y29+Y32+Y35+Y91+Y98+Y106+Y105+Y104)+Y142</f>
        <v>29</v>
      </c>
      <c r="Z107" s="249">
        <f>SUM(Z8+Z14+Z20+Z25+Z29+Z32+Z35+Z91+Z98+Z106+Z105+Z104)+Z142</f>
        <v>12</v>
      </c>
      <c r="AA107" s="248">
        <f>SUM(AA8+AA14+AA20+AA25+AA29+AA32+AA35+AA91+AA98+AA106+AA105+AA104)+AA142</f>
        <v>3</v>
      </c>
      <c r="AB107" s="248">
        <f>SUM(AB8+AB14+AB20+AB25+AB29+AB32+AB35+AB91+AB98+AB106+AB105+AB104)+AB142</f>
        <v>12</v>
      </c>
      <c r="AC107" s="248"/>
      <c r="AD107" s="250">
        <f>SUM(AD8+AD14+AD20+AD25+AD29+AD32+AD35+AD91+AD98+AD106+AD105+AD104)+AD142</f>
        <v>32</v>
      </c>
      <c r="AE107" s="249">
        <f>SUM(AE8+AE14+AE20+AE25+AE29+AE32+AE35+AE91+AE98+AE106+AE105+AE104)+AE142</f>
        <v>7</v>
      </c>
      <c r="AF107" s="248">
        <f>SUM(AF8+AF14+AF20+AF25+AF29+AF32+AF35+AF91+AF98+AF106+AF105+AF104)+AF142</f>
        <v>11</v>
      </c>
      <c r="AG107" s="248">
        <f>SUM(AG8+AG14+AG20+AG25+AG29+AG32+AG35+AG91+AG98+AG106+AG105+AG104)+AG142</f>
        <v>6</v>
      </c>
      <c r="AH107" s="248"/>
      <c r="AI107" s="250">
        <f>SUM(AI8+AI14+AI20+AI25+AI29+AI32+AI35+AI91+AI98+AI106+AI105+AI104)+AI142</f>
        <v>29</v>
      </c>
      <c r="AJ107" s="249">
        <f>SUM(AJ39+AJ45+AJ51+AJ55+AJ59+AJ62+AJ65+AJ91+AJ98+AJ173)</f>
        <v>0</v>
      </c>
      <c r="AK107" s="248">
        <f>SUM(AK39+AK45+AK51+AK55+AK59+AK62+AK65+AK91+AK98)</f>
        <v>0</v>
      </c>
      <c r="AL107" s="248">
        <f>SUM(AL39+AL45+AL51+AL55+AL59+AL62+AL65+AL91+AL98)</f>
        <v>0</v>
      </c>
      <c r="AM107" s="248"/>
      <c r="AN107" s="250">
        <f>AN106+AN142</f>
        <v>30</v>
      </c>
      <c r="AO107" s="39"/>
      <c r="AP107" s="49"/>
      <c r="AQ107" s="49"/>
      <c r="AR107" s="173"/>
      <c r="AS107" s="174"/>
      <c r="AT107" s="174"/>
      <c r="AU107" s="314"/>
      <c r="AV107" s="294"/>
    </row>
    <row r="108" spans="1:48" ht="18.75" customHeight="1">
      <c r="A108" s="39"/>
      <c r="B108" s="1"/>
      <c r="C108" s="158" t="s">
        <v>20</v>
      </c>
      <c r="D108" s="41"/>
      <c r="E108" s="113"/>
      <c r="F108" s="41">
        <f>SUM(F107,G107,H107)</f>
        <v>27</v>
      </c>
      <c r="G108" s="38"/>
      <c r="H108" s="38"/>
      <c r="I108" s="38"/>
      <c r="J108" s="23"/>
      <c r="K108" s="41">
        <f>SUM(K107,L107,M107)</f>
        <v>31</v>
      </c>
      <c r="L108" s="38"/>
      <c r="M108" s="38"/>
      <c r="N108" s="38"/>
      <c r="O108" s="23"/>
      <c r="P108" s="41">
        <f>SUM(P107,Q107,R107)</f>
        <v>27</v>
      </c>
      <c r="Q108" s="38"/>
      <c r="R108" s="38"/>
      <c r="S108" s="38"/>
      <c r="T108" s="23"/>
      <c r="U108" s="41">
        <f>SUM(U107,V107,W107)</f>
        <v>27</v>
      </c>
      <c r="V108" s="38"/>
      <c r="W108" s="38"/>
      <c r="X108" s="38"/>
      <c r="Y108" s="23"/>
      <c r="Z108" s="41">
        <v>25</v>
      </c>
      <c r="AA108" s="38"/>
      <c r="AB108" s="38"/>
      <c r="AC108" s="38"/>
      <c r="AD108" s="23"/>
      <c r="AE108" s="41">
        <f>SUM(AE107,AF107,AG107)</f>
        <v>24</v>
      </c>
      <c r="AF108" s="38"/>
      <c r="AG108" s="38"/>
      <c r="AH108" s="38"/>
      <c r="AI108" s="23"/>
      <c r="AJ108" s="41">
        <v>15</v>
      </c>
      <c r="AK108" s="38"/>
      <c r="AL108" s="38"/>
      <c r="AM108" s="38"/>
      <c r="AN108" s="23"/>
      <c r="AO108" s="18"/>
      <c r="AP108" s="178"/>
      <c r="AQ108" s="178"/>
      <c r="AR108" s="39"/>
      <c r="AU108" s="274"/>
      <c r="AV108" s="275"/>
    </row>
    <row r="109" spans="1:48" ht="18.75" customHeight="1">
      <c r="A109" s="39"/>
      <c r="B109" s="1"/>
      <c r="C109" s="119" t="s">
        <v>16</v>
      </c>
      <c r="D109" s="2"/>
      <c r="E109" s="93"/>
      <c r="F109" s="2"/>
      <c r="G109" s="8"/>
      <c r="H109" s="8"/>
      <c r="I109" s="8">
        <f>COUNTIF(I$9:I$56,"v")+COUNTIF(I$93:I$106,"v")</f>
        <v>4</v>
      </c>
      <c r="J109" s="6"/>
      <c r="K109" s="2"/>
      <c r="L109" s="8"/>
      <c r="M109" s="8"/>
      <c r="N109" s="8">
        <f>COUNTIF(N$9:N$56,"v")+COUNTIF(N$93:N$106,"v")</f>
        <v>5</v>
      </c>
      <c r="O109" s="6"/>
      <c r="P109" s="2"/>
      <c r="Q109" s="8"/>
      <c r="R109" s="8"/>
      <c r="S109" s="8">
        <f>COUNTIF(S$9:S$56,"v")+COUNTIF(S$93:S$106,"v")</f>
        <v>5</v>
      </c>
      <c r="T109" s="6"/>
      <c r="U109" s="2"/>
      <c r="V109" s="8"/>
      <c r="W109" s="8"/>
      <c r="X109" s="8">
        <f>COUNTIF(X$9:X$56,"v")+COUNTIF(X$93:X$106,"v")</f>
        <v>5</v>
      </c>
      <c r="Y109" s="6"/>
      <c r="Z109" s="2"/>
      <c r="AA109" s="8"/>
      <c r="AB109" s="8"/>
      <c r="AC109" s="8">
        <f>COUNTIF(AC$9:AC$56,"v")+COUNTIF(AC$93:AC$106,"v")</f>
        <v>4</v>
      </c>
      <c r="AD109" s="6"/>
      <c r="AE109" s="2"/>
      <c r="AF109" s="8"/>
      <c r="AG109" s="8"/>
      <c r="AH109" s="8">
        <f>COUNTIF(AH$9:AH$56,"v")+COUNTIF(AH$93:AH$106,"v")</f>
        <v>4</v>
      </c>
      <c r="AI109" s="6"/>
      <c r="AJ109" s="2"/>
      <c r="AK109" s="8"/>
      <c r="AL109" s="8"/>
      <c r="AM109" s="8">
        <f>COUNTIF(AM$9:AM$56,"v")+COUNTIF(AM$93:AM$106,"v")</f>
        <v>0</v>
      </c>
      <c r="AN109" s="6"/>
      <c r="AO109" s="18"/>
      <c r="AP109" s="49"/>
      <c r="AQ109" s="49"/>
      <c r="AU109" s="274"/>
      <c r="AV109" s="275"/>
    </row>
    <row r="110" spans="2:48" ht="18.75" customHeight="1">
      <c r="B110" s="1"/>
      <c r="C110" s="120" t="s">
        <v>28</v>
      </c>
      <c r="D110" s="40"/>
      <c r="E110" s="42"/>
      <c r="F110" s="40"/>
      <c r="G110" s="36"/>
      <c r="H110" s="36"/>
      <c r="I110" s="8">
        <f>COUNTIF(I$9:I$56,"é")+COUNTIF(I$93:I$106,"é")</f>
        <v>3</v>
      </c>
      <c r="J110" s="12"/>
      <c r="K110" s="40"/>
      <c r="L110" s="36"/>
      <c r="M110" s="36"/>
      <c r="N110" s="8">
        <f>COUNTIF(N$9:N$56,"é")+COUNTIF(N$93:N$106,"é")</f>
        <v>4</v>
      </c>
      <c r="O110" s="12"/>
      <c r="P110" s="40"/>
      <c r="Q110" s="36"/>
      <c r="R110" s="36"/>
      <c r="S110" s="8">
        <f>COUNTIF(S$9:S$56,"é")+COUNTIF(S$93:S$106,"é")</f>
        <v>4</v>
      </c>
      <c r="T110" s="12"/>
      <c r="U110" s="40"/>
      <c r="V110" s="36"/>
      <c r="W110" s="36"/>
      <c r="X110" s="8">
        <f>COUNTIF(X$9:X$56,"é")+COUNTIF(X$93:X$106,"é")</f>
        <v>2</v>
      </c>
      <c r="Y110" s="12"/>
      <c r="Z110" s="40"/>
      <c r="AA110" s="36"/>
      <c r="AB110" s="36"/>
      <c r="AC110" s="8">
        <f>AA111</f>
        <v>0</v>
      </c>
      <c r="AD110" s="12"/>
      <c r="AE110" s="40"/>
      <c r="AF110" s="36"/>
      <c r="AG110" s="36"/>
      <c r="AH110" s="8">
        <f>COUNTIF(AH$9:AH$56,"é")+COUNTIF(AH$93:AH$106,"é")</f>
        <v>5</v>
      </c>
      <c r="AI110" s="12"/>
      <c r="AJ110" s="40"/>
      <c r="AK110" s="36"/>
      <c r="AL110" s="36"/>
      <c r="AM110" s="8">
        <f>COUNTIF(AM$9:AM$56,"é")+COUNTIF(AM$93:AM$106,"é")</f>
        <v>0</v>
      </c>
      <c r="AN110" s="12"/>
      <c r="AO110" s="18"/>
      <c r="AP110" s="49"/>
      <c r="AQ110" s="49"/>
      <c r="AU110" s="274"/>
      <c r="AV110" s="275"/>
    </row>
    <row r="111" spans="1:48" ht="18.75" customHeight="1" thickBot="1">
      <c r="A111" s="39"/>
      <c r="B111" s="1"/>
      <c r="C111" s="251" t="s">
        <v>30</v>
      </c>
      <c r="D111" s="252"/>
      <c r="E111" s="253"/>
      <c r="F111" s="252"/>
      <c r="G111" s="254"/>
      <c r="H111" s="254"/>
      <c r="I111" s="254">
        <f>COUNTIF(I$9:I$56,"a")+COUNTIF(I$93:I$106,"a")</f>
        <v>0</v>
      </c>
      <c r="J111" s="255"/>
      <c r="K111" s="252"/>
      <c r="L111" s="254"/>
      <c r="M111" s="254"/>
      <c r="N111" s="254">
        <f>COUNTIF(N$9:N$56,"a")+COUNTIF(N$93:N$106,"a")</f>
        <v>0</v>
      </c>
      <c r="O111" s="255"/>
      <c r="P111" s="252"/>
      <c r="Q111" s="254"/>
      <c r="R111" s="254"/>
      <c r="S111" s="254">
        <f>COUNTIF(S$9:S$56,"a")+COUNTIF(S$93:S$106,"a")</f>
        <v>0</v>
      </c>
      <c r="T111" s="255"/>
      <c r="U111" s="252"/>
      <c r="V111" s="254"/>
      <c r="W111" s="254"/>
      <c r="X111" s="254">
        <f>COUNTIF(X$9:X$56,"a")+COUNTIF(X$93:X$106,"a")</f>
        <v>0</v>
      </c>
      <c r="Y111" s="255"/>
      <c r="Z111" s="252"/>
      <c r="AA111" s="254"/>
      <c r="AB111" s="254"/>
      <c r="AC111" s="254">
        <f>COUNTIF(AC$9:AC$56,"a")+COUNTIF(AC$93:AC$106,"a")</f>
        <v>0</v>
      </c>
      <c r="AD111" s="255"/>
      <c r="AE111" s="252"/>
      <c r="AF111" s="254"/>
      <c r="AG111" s="254"/>
      <c r="AH111" s="254">
        <f>COUNTIF(AH$9:AH$56,"a")+COUNTIF(AH$93:AH$106,"a")</f>
        <v>0</v>
      </c>
      <c r="AI111" s="255"/>
      <c r="AJ111" s="252"/>
      <c r="AK111" s="254"/>
      <c r="AL111" s="254"/>
      <c r="AM111" s="254">
        <f>COUNTIF(AM$9:AM$56,"a")+COUNTIF(AM$93:AM$106,"a")</f>
        <v>1</v>
      </c>
      <c r="AN111" s="256"/>
      <c r="AO111" s="18"/>
      <c r="AP111" s="49"/>
      <c r="AQ111" s="49"/>
      <c r="AU111" s="274"/>
      <c r="AV111" s="315"/>
    </row>
    <row r="112" spans="47:48" ht="18.75" customHeight="1">
      <c r="AU112" s="274"/>
      <c r="AV112" s="275"/>
    </row>
    <row r="113" spans="3:48" ht="18.75" customHeight="1">
      <c r="C113" s="121" t="s">
        <v>312</v>
      </c>
      <c r="D113" s="122" t="s">
        <v>115</v>
      </c>
      <c r="E113" s="46"/>
      <c r="F113" s="46"/>
      <c r="G113" s="46"/>
      <c r="H113" s="46"/>
      <c r="I113" s="46"/>
      <c r="J113" s="47"/>
      <c r="K113" s="46"/>
      <c r="L113" s="46"/>
      <c r="M113" s="46"/>
      <c r="N113" s="46"/>
      <c r="O113" s="46"/>
      <c r="P113" s="48"/>
      <c r="Q113" s="48"/>
      <c r="R113" s="48"/>
      <c r="S113" s="48"/>
      <c r="T113" s="45"/>
      <c r="U113" s="45"/>
      <c r="AV113" s="294"/>
    </row>
    <row r="114" spans="3:48" ht="18.75" customHeight="1">
      <c r="C114" s="105"/>
      <c r="D114" s="122" t="s">
        <v>90</v>
      </c>
      <c r="E114" s="54"/>
      <c r="F114" s="9"/>
      <c r="G114" s="9"/>
      <c r="H114" s="9"/>
      <c r="I114" s="9"/>
      <c r="J114" s="18"/>
      <c r="K114" s="9"/>
      <c r="L114" s="9"/>
      <c r="M114" s="9"/>
      <c r="N114" s="9"/>
      <c r="O114" s="18"/>
      <c r="P114" s="9"/>
      <c r="Q114" s="9"/>
      <c r="R114" s="9"/>
      <c r="S114" s="9"/>
      <c r="T114" s="18"/>
      <c r="U114" s="9"/>
      <c r="V114" s="9"/>
      <c r="W114" s="9"/>
      <c r="X114" s="9"/>
      <c r="Y114" s="18"/>
      <c r="Z114" s="9"/>
      <c r="AV114" s="290"/>
    </row>
    <row r="115" spans="3:48" ht="18.75" customHeight="1">
      <c r="C115" s="105"/>
      <c r="D115" s="122"/>
      <c r="E115" s="54"/>
      <c r="F115" s="9"/>
      <c r="G115" s="9"/>
      <c r="H115" s="9"/>
      <c r="I115" s="9"/>
      <c r="J115" s="18"/>
      <c r="K115" s="9"/>
      <c r="L115" s="9"/>
      <c r="M115" s="9"/>
      <c r="N115" s="9"/>
      <c r="O115" s="18"/>
      <c r="P115" s="9"/>
      <c r="Q115" s="9"/>
      <c r="R115" s="9"/>
      <c r="S115" s="9"/>
      <c r="T115" s="18"/>
      <c r="U115" s="9"/>
      <c r="V115" s="9"/>
      <c r="W115" s="9"/>
      <c r="X115" s="9"/>
      <c r="Y115" s="18"/>
      <c r="Z115" s="9"/>
      <c r="AV115" s="290"/>
    </row>
    <row r="116" spans="1:48" ht="18.75" customHeight="1">
      <c r="A116" s="39"/>
      <c r="B116" s="9" t="s">
        <v>129</v>
      </c>
      <c r="C116" s="9"/>
      <c r="D116" s="137"/>
      <c r="E116" s="137"/>
      <c r="AG116" s="45"/>
      <c r="AH116" s="45"/>
      <c r="AI116" s="45"/>
      <c r="AJ116" s="45"/>
      <c r="AK116" s="45"/>
      <c r="AU116" s="48"/>
      <c r="AV116" s="48"/>
    </row>
    <row r="117" spans="2:48" ht="18.75" customHeight="1"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U117" s="48"/>
      <c r="AV117" s="48"/>
    </row>
    <row r="118" spans="1:48" ht="18.75" customHeight="1">
      <c r="A118" s="20"/>
      <c r="B118" s="63" t="s">
        <v>4</v>
      </c>
      <c r="C118" s="197" t="s">
        <v>130</v>
      </c>
      <c r="D118" s="45" t="s">
        <v>136</v>
      </c>
      <c r="E118" s="137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183"/>
      <c r="AP118" s="185"/>
      <c r="AQ118" s="185"/>
      <c r="AR118" s="183"/>
      <c r="AS118" s="186"/>
      <c r="AT118" s="186"/>
      <c r="AU118" s="183"/>
      <c r="AV118" s="295"/>
    </row>
    <row r="119" spans="1:48" ht="18.75" customHeight="1">
      <c r="A119" s="20"/>
      <c r="B119" s="63" t="s">
        <v>5</v>
      </c>
      <c r="C119" s="197" t="s">
        <v>132</v>
      </c>
      <c r="D119" s="45" t="s">
        <v>138</v>
      </c>
      <c r="E119" s="137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183"/>
      <c r="AP119" s="185"/>
      <c r="AQ119" s="185"/>
      <c r="AR119" s="183"/>
      <c r="AS119" s="186"/>
      <c r="AT119" s="186"/>
      <c r="AU119" s="183"/>
      <c r="AV119" s="295"/>
    </row>
    <row r="120" spans="1:53" s="45" customFormat="1" ht="18.75" customHeight="1" thickBot="1">
      <c r="A120" s="183"/>
      <c r="E120" s="137"/>
      <c r="AO120" s="183"/>
      <c r="AP120" s="185"/>
      <c r="AQ120" s="185"/>
      <c r="AR120" s="183"/>
      <c r="AS120" s="186"/>
      <c r="AT120" s="186"/>
      <c r="AW120" s="187"/>
      <c r="AX120" s="188"/>
      <c r="AY120" s="48"/>
      <c r="AZ120" s="48"/>
      <c r="BA120" s="48"/>
    </row>
    <row r="121" spans="1:53" s="45" customFormat="1" ht="18.75" customHeight="1">
      <c r="A121" s="69"/>
      <c r="B121" s="588" t="s">
        <v>19</v>
      </c>
      <c r="C121" s="590" t="s">
        <v>2</v>
      </c>
      <c r="D121" s="70" t="s">
        <v>0</v>
      </c>
      <c r="E121" s="71" t="s">
        <v>23</v>
      </c>
      <c r="F121" s="575" t="s">
        <v>1</v>
      </c>
      <c r="G121" s="576"/>
      <c r="H121" s="576"/>
      <c r="I121" s="576"/>
      <c r="J121" s="576"/>
      <c r="K121" s="576"/>
      <c r="L121" s="576"/>
      <c r="M121" s="576"/>
      <c r="N121" s="576"/>
      <c r="O121" s="576"/>
      <c r="P121" s="576"/>
      <c r="Q121" s="576"/>
      <c r="R121" s="576"/>
      <c r="S121" s="576"/>
      <c r="T121" s="576"/>
      <c r="U121" s="576"/>
      <c r="V121" s="576"/>
      <c r="W121" s="576"/>
      <c r="X121" s="576"/>
      <c r="Y121" s="576"/>
      <c r="Z121" s="576"/>
      <c r="AA121" s="576"/>
      <c r="AB121" s="576"/>
      <c r="AC121" s="576"/>
      <c r="AD121" s="576"/>
      <c r="AE121" s="576"/>
      <c r="AF121" s="576"/>
      <c r="AG121" s="576"/>
      <c r="AH121" s="576"/>
      <c r="AI121" s="576"/>
      <c r="AJ121" s="72"/>
      <c r="AK121" s="72"/>
      <c r="AL121" s="72"/>
      <c r="AM121" s="73"/>
      <c r="AN121" s="74"/>
      <c r="AO121" s="577" t="s">
        <v>22</v>
      </c>
      <c r="AP121" s="583"/>
      <c r="AQ121" s="583"/>
      <c r="AR121" s="583"/>
      <c r="AS121" s="583"/>
      <c r="AT121" s="584"/>
      <c r="AU121" s="562" t="s">
        <v>141</v>
      </c>
      <c r="AV121" s="559"/>
      <c r="AW121" s="187"/>
      <c r="AX121" s="188"/>
      <c r="AY121" s="48"/>
      <c r="AZ121" s="48"/>
      <c r="BA121" s="48"/>
    </row>
    <row r="122" spans="1:53" s="45" customFormat="1" ht="18.75" customHeight="1" thickBot="1">
      <c r="A122" s="112"/>
      <c r="B122" s="595"/>
      <c r="C122" s="596"/>
      <c r="D122" s="84" t="s">
        <v>3</v>
      </c>
      <c r="E122" s="84"/>
      <c r="F122" s="85"/>
      <c r="G122" s="86"/>
      <c r="H122" s="86" t="s">
        <v>4</v>
      </c>
      <c r="I122" s="86"/>
      <c r="J122" s="87"/>
      <c r="K122" s="86"/>
      <c r="L122" s="86"/>
      <c r="M122" s="86" t="s">
        <v>5</v>
      </c>
      <c r="N122" s="86"/>
      <c r="O122" s="87"/>
      <c r="P122" s="86"/>
      <c r="Q122" s="86"/>
      <c r="R122" s="204" t="s">
        <v>6</v>
      </c>
      <c r="S122" s="86"/>
      <c r="T122" s="87"/>
      <c r="U122" s="86"/>
      <c r="V122" s="86"/>
      <c r="W122" s="204" t="s">
        <v>7</v>
      </c>
      <c r="X122" s="86"/>
      <c r="Y122" s="87"/>
      <c r="Z122" s="86"/>
      <c r="AA122" s="86"/>
      <c r="AB122" s="204" t="s">
        <v>8</v>
      </c>
      <c r="AC122" s="86"/>
      <c r="AD122" s="87"/>
      <c r="AE122" s="85"/>
      <c r="AF122" s="86"/>
      <c r="AG122" s="86" t="s">
        <v>9</v>
      </c>
      <c r="AH122" s="86"/>
      <c r="AI122" s="260"/>
      <c r="AJ122" s="85"/>
      <c r="AK122" s="86"/>
      <c r="AL122" s="86" t="s">
        <v>18</v>
      </c>
      <c r="AM122" s="86"/>
      <c r="AN122" s="87"/>
      <c r="AO122" s="585"/>
      <c r="AP122" s="586"/>
      <c r="AQ122" s="586"/>
      <c r="AR122" s="586"/>
      <c r="AS122" s="586"/>
      <c r="AT122" s="587"/>
      <c r="AU122" s="563"/>
      <c r="AV122" s="561"/>
      <c r="AW122" s="187"/>
      <c r="AX122" s="188"/>
      <c r="AY122" s="48"/>
      <c r="AZ122" s="48"/>
      <c r="BA122" s="48"/>
    </row>
    <row r="123" spans="1:48" ht="18.75" customHeight="1">
      <c r="A123" s="265"/>
      <c r="B123" s="604" t="s">
        <v>95</v>
      </c>
      <c r="C123" s="573"/>
      <c r="D123" s="239"/>
      <c r="E123" s="241"/>
      <c r="F123" s="239"/>
      <c r="G123" s="240"/>
      <c r="H123" s="240"/>
      <c r="I123" s="240"/>
      <c r="J123" s="241"/>
      <c r="K123" s="239"/>
      <c r="L123" s="240"/>
      <c r="M123" s="240"/>
      <c r="N123" s="240"/>
      <c r="O123" s="241"/>
      <c r="P123" s="266"/>
      <c r="Q123" s="240"/>
      <c r="R123" s="240"/>
      <c r="S123" s="240"/>
      <c r="T123" s="267"/>
      <c r="U123" s="239"/>
      <c r="V123" s="240"/>
      <c r="W123" s="240"/>
      <c r="X123" s="240"/>
      <c r="Y123" s="241"/>
      <c r="Z123" s="266"/>
      <c r="AA123" s="240"/>
      <c r="AB123" s="240"/>
      <c r="AC123" s="240"/>
      <c r="AD123" s="267"/>
      <c r="AE123" s="239"/>
      <c r="AF123" s="240"/>
      <c r="AG123" s="240"/>
      <c r="AH123" s="240"/>
      <c r="AI123" s="241"/>
      <c r="AJ123" s="266"/>
      <c r="AK123" s="240"/>
      <c r="AL123" s="240"/>
      <c r="AM123" s="240"/>
      <c r="AN123" s="241"/>
      <c r="AO123" s="352" t="s">
        <v>310</v>
      </c>
      <c r="AP123" s="353" t="s">
        <v>19</v>
      </c>
      <c r="AQ123" s="419" t="s">
        <v>309</v>
      </c>
      <c r="AR123" s="420" t="s">
        <v>310</v>
      </c>
      <c r="AS123" s="353" t="s">
        <v>19</v>
      </c>
      <c r="AT123" s="354" t="s">
        <v>309</v>
      </c>
      <c r="AU123" s="572"/>
      <c r="AV123" s="573"/>
    </row>
    <row r="124" spans="1:48" ht="18.75" customHeight="1">
      <c r="A124" s="261">
        <f>A106+1</f>
        <v>51</v>
      </c>
      <c r="B124" s="268" t="s">
        <v>280</v>
      </c>
      <c r="C124" s="262" t="s">
        <v>25</v>
      </c>
      <c r="D124" s="123">
        <f>F124+G124+H124+K124+L124+M124+P124+Q124+R124+U124+V124+W124+Z124+AA124+AB124+AE124+AF124+AG124+AJ124+AK124+AL124</f>
        <v>2</v>
      </c>
      <c r="E124" s="21">
        <f>SUM(J124,O124,T124,Y124,AD124,AI124,AN124)</f>
        <v>0</v>
      </c>
      <c r="F124" s="236"/>
      <c r="G124" s="237"/>
      <c r="H124" s="237"/>
      <c r="I124" s="237"/>
      <c r="J124" s="238"/>
      <c r="K124" s="236"/>
      <c r="L124" s="237"/>
      <c r="M124" s="237"/>
      <c r="N124" s="237"/>
      <c r="O124" s="238"/>
      <c r="P124" s="236">
        <v>0</v>
      </c>
      <c r="Q124" s="237">
        <v>2</v>
      </c>
      <c r="R124" s="237">
        <v>0</v>
      </c>
      <c r="S124" s="237" t="s">
        <v>29</v>
      </c>
      <c r="T124" s="238"/>
      <c r="U124" s="236"/>
      <c r="V124" s="237"/>
      <c r="W124" s="237"/>
      <c r="X124" s="237"/>
      <c r="Y124" s="238"/>
      <c r="Z124" s="236"/>
      <c r="AA124" s="237"/>
      <c r="AB124" s="237"/>
      <c r="AC124" s="237"/>
      <c r="AD124" s="238"/>
      <c r="AE124" s="236"/>
      <c r="AF124" s="237"/>
      <c r="AG124" s="237"/>
      <c r="AH124" s="237"/>
      <c r="AI124" s="238"/>
      <c r="AJ124" s="236"/>
      <c r="AK124" s="237"/>
      <c r="AL124" s="237"/>
      <c r="AM124" s="237"/>
      <c r="AN124" s="263"/>
      <c r="AO124" s="264"/>
      <c r="AP124" s="424"/>
      <c r="AQ124" s="141"/>
      <c r="AR124" s="426"/>
      <c r="AS124" s="402"/>
      <c r="AT124" s="340"/>
      <c r="AU124" s="299"/>
      <c r="AV124" s="300"/>
    </row>
    <row r="125" spans="1:51" s="127" customFormat="1" ht="18.75" customHeight="1">
      <c r="A125" s="257">
        <f>A124+1</f>
        <v>52</v>
      </c>
      <c r="B125" s="269" t="s">
        <v>281</v>
      </c>
      <c r="C125" s="142" t="s">
        <v>26</v>
      </c>
      <c r="D125" s="123">
        <f>F125+G125+H125+K125+L125+M125+P125+Q125+R125+U125+V125+W125+Z125+AA125+AB125+AE125+AF125+AG125+AJ125+AK125+AL125</f>
        <v>2</v>
      </c>
      <c r="E125" s="21">
        <f>SUM(J125,O125,T125,Y125,AD125,AI125,AN125)</f>
        <v>0</v>
      </c>
      <c r="F125" s="143"/>
      <c r="G125" s="144"/>
      <c r="H125" s="144"/>
      <c r="I125" s="144"/>
      <c r="J125" s="145"/>
      <c r="K125" s="143"/>
      <c r="L125" s="144"/>
      <c r="M125" s="144"/>
      <c r="N125" s="144"/>
      <c r="O125" s="145"/>
      <c r="P125" s="143"/>
      <c r="Q125" s="144"/>
      <c r="R125" s="144"/>
      <c r="S125" s="144"/>
      <c r="T125" s="145"/>
      <c r="U125" s="143">
        <v>0</v>
      </c>
      <c r="V125" s="144">
        <v>2</v>
      </c>
      <c r="W125" s="144">
        <v>0</v>
      </c>
      <c r="X125" s="144" t="s">
        <v>29</v>
      </c>
      <c r="Y125" s="145"/>
      <c r="Z125" s="143"/>
      <c r="AA125" s="144"/>
      <c r="AB125" s="144"/>
      <c r="AC125" s="144"/>
      <c r="AD125" s="145"/>
      <c r="AE125" s="143"/>
      <c r="AF125" s="144"/>
      <c r="AG125" s="144"/>
      <c r="AH125" s="144"/>
      <c r="AI125" s="145"/>
      <c r="AJ125" s="143"/>
      <c r="AK125" s="144"/>
      <c r="AL125" s="144"/>
      <c r="AM125" s="144"/>
      <c r="AN125" s="146"/>
      <c r="AO125" s="421"/>
      <c r="AP125" s="372"/>
      <c r="AQ125" s="191"/>
      <c r="AR125" s="427"/>
      <c r="AS125" s="391"/>
      <c r="AT125" s="334"/>
      <c r="AU125" s="301"/>
      <c r="AV125" s="302"/>
      <c r="AW125" s="32"/>
      <c r="AX125" s="44"/>
      <c r="AY125" s="32"/>
    </row>
    <row r="126" spans="1:48" ht="18.75" customHeight="1">
      <c r="A126" s="257">
        <f>A125+1</f>
        <v>53</v>
      </c>
      <c r="B126" s="243" t="s">
        <v>298</v>
      </c>
      <c r="C126" s="218" t="s">
        <v>86</v>
      </c>
      <c r="D126" s="123">
        <v>2</v>
      </c>
      <c r="E126" s="21">
        <v>2</v>
      </c>
      <c r="F126" s="143"/>
      <c r="G126" s="144"/>
      <c r="H126" s="144"/>
      <c r="I126" s="144"/>
      <c r="J126" s="145"/>
      <c r="K126" s="143"/>
      <c r="L126" s="144"/>
      <c r="M126" s="144"/>
      <c r="N126" s="144"/>
      <c r="O126" s="145"/>
      <c r="P126" s="143"/>
      <c r="Q126" s="144"/>
      <c r="R126" s="144"/>
      <c r="S126" s="144"/>
      <c r="T126" s="145"/>
      <c r="U126" s="143"/>
      <c r="V126" s="144"/>
      <c r="W126" s="144"/>
      <c r="X126" s="144"/>
      <c r="Y126" s="145"/>
      <c r="Z126" s="143"/>
      <c r="AA126" s="144"/>
      <c r="AB126" s="144"/>
      <c r="AC126" s="144"/>
      <c r="AD126" s="145"/>
      <c r="AE126" s="143"/>
      <c r="AF126" s="144"/>
      <c r="AG126" s="144"/>
      <c r="AH126" s="144"/>
      <c r="AI126" s="145"/>
      <c r="AJ126" s="143"/>
      <c r="AK126" s="144"/>
      <c r="AL126" s="144"/>
      <c r="AM126" s="144"/>
      <c r="AN126" s="146"/>
      <c r="AO126" s="189">
        <v>28</v>
      </c>
      <c r="AP126" s="546" t="s">
        <v>260</v>
      </c>
      <c r="AQ126" s="466" t="s">
        <v>119</v>
      </c>
      <c r="AR126" s="378"/>
      <c r="AS126" s="367"/>
      <c r="AT126" s="92"/>
      <c r="AU126" s="319" t="s">
        <v>206</v>
      </c>
      <c r="AV126" s="307" t="s">
        <v>207</v>
      </c>
    </row>
    <row r="127" spans="1:48" ht="18.75" customHeight="1" thickBot="1">
      <c r="A127" s="350">
        <f>A126+1</f>
        <v>54</v>
      </c>
      <c r="B127" s="491" t="s">
        <v>299</v>
      </c>
      <c r="C127" s="492" t="s">
        <v>88</v>
      </c>
      <c r="D127" s="75">
        <v>2</v>
      </c>
      <c r="E127" s="258">
        <v>2</v>
      </c>
      <c r="F127" s="147"/>
      <c r="G127" s="148"/>
      <c r="H127" s="148"/>
      <c r="I127" s="148"/>
      <c r="J127" s="149"/>
      <c r="K127" s="147"/>
      <c r="L127" s="148"/>
      <c r="M127" s="148"/>
      <c r="N127" s="148"/>
      <c r="O127" s="149"/>
      <c r="P127" s="147"/>
      <c r="Q127" s="148"/>
      <c r="R127" s="148"/>
      <c r="S127" s="148"/>
      <c r="T127" s="149"/>
      <c r="U127" s="147"/>
      <c r="V127" s="148"/>
      <c r="W127" s="148"/>
      <c r="X127" s="148"/>
      <c r="Y127" s="149"/>
      <c r="Z127" s="147"/>
      <c r="AA127" s="148"/>
      <c r="AB127" s="148"/>
      <c r="AC127" s="148"/>
      <c r="AD127" s="149"/>
      <c r="AE127" s="147"/>
      <c r="AF127" s="148"/>
      <c r="AG127" s="148"/>
      <c r="AH127" s="148"/>
      <c r="AI127" s="149"/>
      <c r="AJ127" s="147"/>
      <c r="AK127" s="148"/>
      <c r="AL127" s="148"/>
      <c r="AM127" s="148"/>
      <c r="AN127" s="150"/>
      <c r="AO127" s="422"/>
      <c r="AP127" s="425"/>
      <c r="AQ127" s="423"/>
      <c r="AR127" s="388"/>
      <c r="AS127" s="428"/>
      <c r="AT127" s="351"/>
      <c r="AU127" s="319" t="s">
        <v>215</v>
      </c>
      <c r="AV127" s="307" t="s">
        <v>216</v>
      </c>
    </row>
    <row r="128" spans="1:53" ht="18.75" customHeight="1">
      <c r="A128" s="53"/>
      <c r="B128" s="130"/>
      <c r="C128" s="128"/>
      <c r="D128" s="9"/>
      <c r="E128" s="54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19"/>
      <c r="Y128" s="9"/>
      <c r="Z128" s="9"/>
      <c r="AA128" s="9"/>
      <c r="AB128" s="9"/>
      <c r="AC128" s="19"/>
      <c r="AD128" s="9"/>
      <c r="AE128" s="9"/>
      <c r="AF128" s="9"/>
      <c r="AG128" s="9"/>
      <c r="AH128" s="19"/>
      <c r="AI128" s="9"/>
      <c r="AJ128" s="9"/>
      <c r="AK128" s="9"/>
      <c r="AL128" s="9"/>
      <c r="AM128" s="19"/>
      <c r="AN128" s="9"/>
      <c r="AO128" s="19"/>
      <c r="AP128" s="49"/>
      <c r="AQ128" s="49"/>
      <c r="AR128" s="53"/>
      <c r="AS128" s="98"/>
      <c r="AT128" s="98"/>
      <c r="AU128" s="309"/>
      <c r="AV128" s="310"/>
      <c r="AW128" s="20"/>
      <c r="AX128" s="20"/>
      <c r="AY128" s="20"/>
      <c r="AZ128" s="20"/>
      <c r="BA128" s="20"/>
    </row>
    <row r="129" spans="3:48" ht="18.75" customHeight="1">
      <c r="C129" s="43" t="s">
        <v>312</v>
      </c>
      <c r="D129" s="593" t="s">
        <v>81</v>
      </c>
      <c r="E129" s="593"/>
      <c r="F129" s="593"/>
      <c r="G129" s="593"/>
      <c r="H129" s="593"/>
      <c r="I129" s="593"/>
      <c r="J129" s="593"/>
      <c r="K129" s="593"/>
      <c r="L129" s="593"/>
      <c r="M129" s="593"/>
      <c r="N129" s="593"/>
      <c r="O129" s="593"/>
      <c r="P129" s="593"/>
      <c r="Q129" s="593"/>
      <c r="R129" s="593"/>
      <c r="S129" s="593"/>
      <c r="T129" s="593"/>
      <c r="U129" s="593"/>
      <c r="V129" s="593"/>
      <c r="W129" s="593"/>
      <c r="X129" s="593"/>
      <c r="Y129" s="593"/>
      <c r="Z129" s="593"/>
      <c r="AA129" s="593"/>
      <c r="AB129" s="593"/>
      <c r="AC129" s="593"/>
      <c r="AD129" s="593"/>
      <c r="AE129" s="593"/>
      <c r="AF129" s="593"/>
      <c r="AG129" s="593"/>
      <c r="AH129" s="593"/>
      <c r="AI129" s="593"/>
      <c r="AJ129" s="593"/>
      <c r="AK129" s="593"/>
      <c r="AL129" s="593"/>
      <c r="AM129" s="593"/>
      <c r="AN129" s="593"/>
      <c r="AO129" s="18"/>
      <c r="AP129" s="126"/>
      <c r="AQ129" s="126"/>
      <c r="AR129" s="129"/>
      <c r="AS129" s="98"/>
      <c r="AT129" s="98"/>
      <c r="AV129" s="311"/>
    </row>
    <row r="130" spans="1:51" s="127" customFormat="1" ht="18.75" customHeight="1">
      <c r="A130" s="63"/>
      <c r="B130" s="64"/>
      <c r="C130" s="43"/>
      <c r="D130" s="593" t="s">
        <v>234</v>
      </c>
      <c r="E130" s="594"/>
      <c r="F130" s="594"/>
      <c r="G130" s="594"/>
      <c r="H130" s="594"/>
      <c r="I130" s="594"/>
      <c r="J130" s="594"/>
      <c r="K130" s="594"/>
      <c r="L130" s="594"/>
      <c r="M130" s="594"/>
      <c r="N130" s="594"/>
      <c r="O130" s="594"/>
      <c r="P130" s="594"/>
      <c r="Q130" s="594"/>
      <c r="R130" s="594"/>
      <c r="S130" s="594"/>
      <c r="T130" s="594"/>
      <c r="U130" s="594"/>
      <c r="V130" s="594"/>
      <c r="W130" s="594"/>
      <c r="X130" s="594"/>
      <c r="Y130" s="594"/>
      <c r="Z130" s="594"/>
      <c r="AA130" s="594"/>
      <c r="AB130" s="594"/>
      <c r="AC130" s="594"/>
      <c r="AD130" s="594"/>
      <c r="AE130" s="594"/>
      <c r="AF130" s="594"/>
      <c r="AG130" s="594"/>
      <c r="AH130" s="594"/>
      <c r="AI130" s="594"/>
      <c r="AJ130" s="594"/>
      <c r="AK130" s="594"/>
      <c r="AL130" s="594"/>
      <c r="AM130" s="594"/>
      <c r="AN130" s="594"/>
      <c r="AO130" s="18"/>
      <c r="AP130" s="126"/>
      <c r="AQ130" s="126"/>
      <c r="AR130" s="129"/>
      <c r="AS130" s="98"/>
      <c r="AT130" s="98"/>
      <c r="AU130" s="184"/>
      <c r="AV130" s="311"/>
      <c r="AW130" s="32"/>
      <c r="AX130" s="44"/>
      <c r="AY130" s="32"/>
    </row>
    <row r="131" spans="3:53" ht="18.75" customHeight="1">
      <c r="C131" s="43"/>
      <c r="D131" s="594"/>
      <c r="E131" s="594"/>
      <c r="F131" s="594"/>
      <c r="G131" s="594"/>
      <c r="H131" s="594"/>
      <c r="I131" s="594"/>
      <c r="J131" s="594"/>
      <c r="K131" s="594"/>
      <c r="L131" s="594"/>
      <c r="M131" s="594"/>
      <c r="N131" s="594"/>
      <c r="O131" s="594"/>
      <c r="P131" s="594"/>
      <c r="Q131" s="594"/>
      <c r="R131" s="594"/>
      <c r="S131" s="594"/>
      <c r="T131" s="594"/>
      <c r="U131" s="594"/>
      <c r="V131" s="594"/>
      <c r="W131" s="594"/>
      <c r="X131" s="594"/>
      <c r="Y131" s="594"/>
      <c r="Z131" s="594"/>
      <c r="AA131" s="594"/>
      <c r="AB131" s="594"/>
      <c r="AC131" s="594"/>
      <c r="AD131" s="594"/>
      <c r="AE131" s="594"/>
      <c r="AF131" s="594"/>
      <c r="AG131" s="594"/>
      <c r="AH131" s="594"/>
      <c r="AI131" s="594"/>
      <c r="AJ131" s="594"/>
      <c r="AK131" s="594"/>
      <c r="AL131" s="594"/>
      <c r="AM131" s="594"/>
      <c r="AN131" s="594"/>
      <c r="AO131" s="18"/>
      <c r="AP131" s="126"/>
      <c r="AQ131" s="126"/>
      <c r="AR131" s="129"/>
      <c r="AS131" s="98"/>
      <c r="AT131" s="98"/>
      <c r="AV131" s="311"/>
      <c r="AY131" s="20"/>
      <c r="AZ131" s="20"/>
      <c r="BA131" s="20"/>
    </row>
    <row r="132" spans="1:51" s="127" customFormat="1" ht="18.75" customHeight="1">
      <c r="A132" s="63"/>
      <c r="B132" s="64"/>
      <c r="C132" s="131"/>
      <c r="D132" s="605"/>
      <c r="E132" s="605"/>
      <c r="F132" s="605"/>
      <c r="G132" s="605"/>
      <c r="H132" s="605"/>
      <c r="I132" s="605"/>
      <c r="J132" s="605"/>
      <c r="K132" s="605"/>
      <c r="L132" s="605"/>
      <c r="M132" s="605"/>
      <c r="N132" s="605"/>
      <c r="O132" s="605"/>
      <c r="P132" s="605"/>
      <c r="Q132" s="605"/>
      <c r="R132" s="605"/>
      <c r="S132" s="605"/>
      <c r="T132" s="605"/>
      <c r="U132" s="605"/>
      <c r="V132" s="605"/>
      <c r="W132" s="605"/>
      <c r="X132" s="605"/>
      <c r="Y132" s="605"/>
      <c r="Z132" s="605"/>
      <c r="AA132" s="605"/>
      <c r="AB132" s="605"/>
      <c r="AC132" s="605"/>
      <c r="AD132" s="605"/>
      <c r="AE132" s="605"/>
      <c r="AF132" s="605"/>
      <c r="AG132" s="605"/>
      <c r="AH132" s="9"/>
      <c r="AI132" s="9"/>
      <c r="AJ132" s="18"/>
      <c r="AK132" s="9"/>
      <c r="AL132" s="9"/>
      <c r="AM132" s="9"/>
      <c r="AN132" s="9"/>
      <c r="AO132" s="18"/>
      <c r="AP132" s="126"/>
      <c r="AQ132" s="126"/>
      <c r="AR132" s="129"/>
      <c r="AS132" s="98"/>
      <c r="AT132" s="98"/>
      <c r="AU132" s="184"/>
      <c r="AV132" s="312"/>
      <c r="AW132" s="32"/>
      <c r="AX132" s="44"/>
      <c r="AY132" s="32"/>
    </row>
    <row r="133" spans="1:51" s="127" customFormat="1" ht="18.75" customHeight="1" thickBot="1">
      <c r="A133" s="19"/>
      <c r="B133" s="64"/>
      <c r="C133" s="54" t="s">
        <v>49</v>
      </c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  <c r="AE133" s="132"/>
      <c r="AF133" s="132"/>
      <c r="AG133" s="132"/>
      <c r="AH133" s="20"/>
      <c r="AI133" s="20"/>
      <c r="AJ133" s="20"/>
      <c r="AK133" s="20"/>
      <c r="AL133" s="20"/>
      <c r="AM133" s="20"/>
      <c r="AN133" s="20"/>
      <c r="AO133" s="133"/>
      <c r="AP133" s="126"/>
      <c r="AQ133" s="126"/>
      <c r="AR133" s="129"/>
      <c r="AS133" s="98"/>
      <c r="AT133" s="98"/>
      <c r="AU133" s="184"/>
      <c r="AV133" s="313"/>
      <c r="AW133" s="32"/>
      <c r="AX133" s="44"/>
      <c r="AY133" s="32"/>
    </row>
    <row r="134" spans="1:51" s="127" customFormat="1" ht="18.75" customHeight="1">
      <c r="A134" s="69"/>
      <c r="B134" s="588" t="s">
        <v>19</v>
      </c>
      <c r="C134" s="590" t="s">
        <v>2</v>
      </c>
      <c r="D134" s="70" t="s">
        <v>82</v>
      </c>
      <c r="E134" s="71" t="s">
        <v>79</v>
      </c>
      <c r="F134" s="575" t="s">
        <v>1</v>
      </c>
      <c r="G134" s="576"/>
      <c r="H134" s="576"/>
      <c r="I134" s="576"/>
      <c r="J134" s="576"/>
      <c r="K134" s="576"/>
      <c r="L134" s="576"/>
      <c r="M134" s="576"/>
      <c r="N134" s="576"/>
      <c r="O134" s="576"/>
      <c r="P134" s="576"/>
      <c r="Q134" s="576"/>
      <c r="R134" s="576"/>
      <c r="S134" s="576"/>
      <c r="T134" s="576"/>
      <c r="U134" s="576"/>
      <c r="V134" s="576"/>
      <c r="W134" s="576"/>
      <c r="X134" s="576"/>
      <c r="Y134" s="576"/>
      <c r="Z134" s="576"/>
      <c r="AA134" s="576"/>
      <c r="AB134" s="576"/>
      <c r="AC134" s="576"/>
      <c r="AD134" s="576"/>
      <c r="AE134" s="576"/>
      <c r="AF134" s="576"/>
      <c r="AG134" s="576"/>
      <c r="AH134" s="576"/>
      <c r="AI134" s="576"/>
      <c r="AJ134" s="72"/>
      <c r="AK134" s="72"/>
      <c r="AL134" s="72"/>
      <c r="AM134" s="73"/>
      <c r="AN134" s="74"/>
      <c r="AO134" s="577" t="s">
        <v>22</v>
      </c>
      <c r="AP134" s="583"/>
      <c r="AQ134" s="583"/>
      <c r="AR134" s="583"/>
      <c r="AS134" s="583"/>
      <c r="AT134" s="584"/>
      <c r="AU134" s="562" t="s">
        <v>141</v>
      </c>
      <c r="AV134" s="559"/>
      <c r="AW134" s="32"/>
      <c r="AX134" s="44"/>
      <c r="AY134" s="32"/>
    </row>
    <row r="135" spans="1:51" s="127" customFormat="1" ht="18.75" customHeight="1" thickBot="1">
      <c r="A135" s="106"/>
      <c r="B135" s="589"/>
      <c r="C135" s="591"/>
      <c r="D135" s="75" t="s">
        <v>83</v>
      </c>
      <c r="E135" s="75"/>
      <c r="F135" s="76"/>
      <c r="G135" s="77"/>
      <c r="H135" s="77" t="s">
        <v>4</v>
      </c>
      <c r="I135" s="77"/>
      <c r="J135" s="78"/>
      <c r="K135" s="77"/>
      <c r="L135" s="77"/>
      <c r="M135" s="77" t="s">
        <v>5</v>
      </c>
      <c r="N135" s="77"/>
      <c r="O135" s="78"/>
      <c r="P135" s="77"/>
      <c r="Q135" s="77"/>
      <c r="R135" s="79" t="s">
        <v>6</v>
      </c>
      <c r="S135" s="77"/>
      <c r="T135" s="78"/>
      <c r="U135" s="77"/>
      <c r="V135" s="77"/>
      <c r="W135" s="79" t="s">
        <v>7</v>
      </c>
      <c r="X135" s="77"/>
      <c r="Y135" s="78"/>
      <c r="Z135" s="77"/>
      <c r="AA135" s="77"/>
      <c r="AB135" s="79" t="s">
        <v>8</v>
      </c>
      <c r="AC135" s="77"/>
      <c r="AD135" s="78"/>
      <c r="AE135" s="76"/>
      <c r="AF135" s="77"/>
      <c r="AG135" s="77" t="s">
        <v>9</v>
      </c>
      <c r="AH135" s="77"/>
      <c r="AI135" s="80"/>
      <c r="AJ135" s="76"/>
      <c r="AK135" s="77"/>
      <c r="AL135" s="77" t="s">
        <v>18</v>
      </c>
      <c r="AM135" s="77"/>
      <c r="AN135" s="78"/>
      <c r="AO135" s="585"/>
      <c r="AP135" s="586"/>
      <c r="AQ135" s="586"/>
      <c r="AR135" s="586"/>
      <c r="AS135" s="586"/>
      <c r="AT135" s="587"/>
      <c r="AU135" s="563"/>
      <c r="AV135" s="561"/>
      <c r="AW135" s="32"/>
      <c r="AX135" s="44"/>
      <c r="AY135" s="32"/>
    </row>
    <row r="136" spans="1:51" s="127" customFormat="1" ht="18.75" customHeight="1" thickBot="1">
      <c r="A136" s="96"/>
      <c r="B136" s="82"/>
      <c r="C136" s="83"/>
      <c r="D136" s="84"/>
      <c r="E136" s="9"/>
      <c r="F136" s="85" t="s">
        <v>10</v>
      </c>
      <c r="G136" s="86" t="s">
        <v>12</v>
      </c>
      <c r="H136" s="86" t="s">
        <v>11</v>
      </c>
      <c r="I136" s="86" t="s">
        <v>13</v>
      </c>
      <c r="J136" s="87" t="s">
        <v>14</v>
      </c>
      <c r="K136" s="85" t="s">
        <v>10</v>
      </c>
      <c r="L136" s="86" t="s">
        <v>12</v>
      </c>
      <c r="M136" s="86" t="s">
        <v>11</v>
      </c>
      <c r="N136" s="86" t="s">
        <v>13</v>
      </c>
      <c r="O136" s="87" t="s">
        <v>14</v>
      </c>
      <c r="P136" s="85" t="s">
        <v>10</v>
      </c>
      <c r="Q136" s="86" t="s">
        <v>12</v>
      </c>
      <c r="R136" s="86" t="s">
        <v>11</v>
      </c>
      <c r="S136" s="86" t="s">
        <v>13</v>
      </c>
      <c r="T136" s="87" t="s">
        <v>14</v>
      </c>
      <c r="U136" s="85" t="s">
        <v>10</v>
      </c>
      <c r="V136" s="86" t="s">
        <v>12</v>
      </c>
      <c r="W136" s="86" t="s">
        <v>11</v>
      </c>
      <c r="X136" s="86" t="s">
        <v>13</v>
      </c>
      <c r="Y136" s="87" t="s">
        <v>14</v>
      </c>
      <c r="Z136" s="85" t="s">
        <v>10</v>
      </c>
      <c r="AA136" s="86" t="s">
        <v>12</v>
      </c>
      <c r="AB136" s="86" t="s">
        <v>11</v>
      </c>
      <c r="AC136" s="86" t="s">
        <v>13</v>
      </c>
      <c r="AD136" s="87" t="s">
        <v>14</v>
      </c>
      <c r="AE136" s="85" t="s">
        <v>10</v>
      </c>
      <c r="AF136" s="86" t="s">
        <v>12</v>
      </c>
      <c r="AG136" s="86" t="s">
        <v>11</v>
      </c>
      <c r="AH136" s="86" t="s">
        <v>13</v>
      </c>
      <c r="AI136" s="87" t="s">
        <v>14</v>
      </c>
      <c r="AJ136" s="88" t="s">
        <v>10</v>
      </c>
      <c r="AK136" s="19" t="s">
        <v>12</v>
      </c>
      <c r="AL136" s="19" t="s">
        <v>11</v>
      </c>
      <c r="AM136" s="19" t="s">
        <v>13</v>
      </c>
      <c r="AN136" s="89" t="s">
        <v>14</v>
      </c>
      <c r="AO136" s="355" t="s">
        <v>310</v>
      </c>
      <c r="AP136" s="356" t="s">
        <v>19</v>
      </c>
      <c r="AQ136" s="436" t="s">
        <v>309</v>
      </c>
      <c r="AR136" s="437" t="s">
        <v>310</v>
      </c>
      <c r="AS136" s="356" t="s">
        <v>19</v>
      </c>
      <c r="AT136" s="357" t="s">
        <v>309</v>
      </c>
      <c r="AU136" s="556"/>
      <c r="AV136" s="557"/>
      <c r="AW136" s="32"/>
      <c r="AX136" s="44"/>
      <c r="AY136" s="32"/>
    </row>
    <row r="137" spans="1:51" s="127" customFormat="1" ht="18.75" customHeight="1">
      <c r="A137" s="134">
        <v>83</v>
      </c>
      <c r="B137" s="318" t="s">
        <v>292</v>
      </c>
      <c r="C137" s="203" t="s">
        <v>51</v>
      </c>
      <c r="D137" s="159">
        <v>1</v>
      </c>
      <c r="E137" s="151">
        <v>2</v>
      </c>
      <c r="F137" s="510"/>
      <c r="G137" s="511"/>
      <c r="H137" s="511"/>
      <c r="I137" s="511"/>
      <c r="J137" s="512"/>
      <c r="K137" s="510"/>
      <c r="L137" s="511"/>
      <c r="M137" s="511"/>
      <c r="N137" s="511"/>
      <c r="O137" s="512"/>
      <c r="P137" s="510"/>
      <c r="Q137" s="511"/>
      <c r="R137" s="511"/>
      <c r="S137" s="511" t="s">
        <v>27</v>
      </c>
      <c r="T137" s="512">
        <v>2</v>
      </c>
      <c r="U137" s="510"/>
      <c r="V137" s="511"/>
      <c r="W137" s="511"/>
      <c r="X137" s="511"/>
      <c r="Y137" s="512"/>
      <c r="Z137" s="510"/>
      <c r="AA137" s="511"/>
      <c r="AB137" s="511"/>
      <c r="AC137" s="511"/>
      <c r="AD137" s="512"/>
      <c r="AE137" s="510"/>
      <c r="AF137" s="511"/>
      <c r="AG137" s="511"/>
      <c r="AH137" s="511"/>
      <c r="AI137" s="512"/>
      <c r="AJ137" s="510"/>
      <c r="AK137" s="511"/>
      <c r="AL137" s="511"/>
      <c r="AM137" s="511"/>
      <c r="AN137" s="512"/>
      <c r="AO137" s="521">
        <f>A9</f>
        <v>1</v>
      </c>
      <c r="AP137" s="527" t="str">
        <f>B9</f>
        <v>AMXMA1KBNE</v>
      </c>
      <c r="AQ137" s="438" t="str">
        <f>C9</f>
        <v>Matematika I.</v>
      </c>
      <c r="AR137" s="528">
        <f>A36</f>
        <v>22</v>
      </c>
      <c r="AS137" s="435" t="str">
        <f>B36</f>
        <v>AGXGE1FBNE</v>
      </c>
      <c r="AT137" s="529" t="str">
        <f>C36</f>
        <v>Geodézia I.</v>
      </c>
      <c r="AU137" s="538" t="s">
        <v>218</v>
      </c>
      <c r="AV137" s="539" t="s">
        <v>51</v>
      </c>
      <c r="AY137" s="32"/>
    </row>
    <row r="138" spans="1:51" s="127" customFormat="1" ht="18.75" customHeight="1">
      <c r="A138" s="135">
        <f>A137+1</f>
        <v>84</v>
      </c>
      <c r="B138" s="176" t="s">
        <v>293</v>
      </c>
      <c r="C138" s="7" t="s">
        <v>52</v>
      </c>
      <c r="D138" s="160">
        <v>1</v>
      </c>
      <c r="E138" s="4">
        <v>2</v>
      </c>
      <c r="F138" s="513"/>
      <c r="G138" s="514"/>
      <c r="H138" s="514"/>
      <c r="I138" s="514"/>
      <c r="J138" s="515"/>
      <c r="K138" s="513"/>
      <c r="L138" s="514"/>
      <c r="M138" s="514"/>
      <c r="N138" s="514"/>
      <c r="O138" s="515"/>
      <c r="P138" s="513"/>
      <c r="Q138" s="514"/>
      <c r="R138" s="514"/>
      <c r="S138" s="514"/>
      <c r="T138" s="515"/>
      <c r="U138" s="513"/>
      <c r="V138" s="514"/>
      <c r="W138" s="514"/>
      <c r="X138" s="514" t="s">
        <v>27</v>
      </c>
      <c r="Y138" s="515">
        <v>2</v>
      </c>
      <c r="Z138" s="513"/>
      <c r="AA138" s="514"/>
      <c r="AB138" s="514"/>
      <c r="AC138" s="514"/>
      <c r="AD138" s="515"/>
      <c r="AE138" s="513"/>
      <c r="AF138" s="514"/>
      <c r="AG138" s="514"/>
      <c r="AH138" s="514"/>
      <c r="AI138" s="515"/>
      <c r="AJ138" s="513"/>
      <c r="AK138" s="514"/>
      <c r="AL138" s="514"/>
      <c r="AM138" s="514"/>
      <c r="AN138" s="515"/>
      <c r="AO138" s="51">
        <f>A40</f>
        <v>26</v>
      </c>
      <c r="AP138" s="431" t="str">
        <f>B40</f>
        <v>AGXKS0FBNE</v>
      </c>
      <c r="AQ138" s="439" t="str">
        <f>C40</f>
        <v>Kiegyenlítő számítás</v>
      </c>
      <c r="AR138" s="427"/>
      <c r="AS138" s="391"/>
      <c r="AT138" s="334"/>
      <c r="AU138" s="540" t="s">
        <v>219</v>
      </c>
      <c r="AV138" s="541" t="s">
        <v>52</v>
      </c>
      <c r="AY138" s="32"/>
    </row>
    <row r="139" spans="1:48" s="127" customFormat="1" ht="18.75" customHeight="1">
      <c r="A139" s="135">
        <f>A138+1</f>
        <v>85</v>
      </c>
      <c r="B139" s="176" t="s">
        <v>294</v>
      </c>
      <c r="C139" s="7" t="s">
        <v>50</v>
      </c>
      <c r="D139" s="199">
        <v>1</v>
      </c>
      <c r="E139" s="4">
        <v>2</v>
      </c>
      <c r="F139" s="516"/>
      <c r="G139" s="517"/>
      <c r="H139" s="517"/>
      <c r="I139" s="517"/>
      <c r="J139" s="515"/>
      <c r="K139" s="516"/>
      <c r="L139" s="517"/>
      <c r="M139" s="517"/>
      <c r="N139" s="517"/>
      <c r="O139" s="518"/>
      <c r="P139" s="516"/>
      <c r="Q139" s="517"/>
      <c r="R139" s="517"/>
      <c r="S139" s="517"/>
      <c r="T139" s="515"/>
      <c r="U139" s="513"/>
      <c r="V139" s="514"/>
      <c r="W139" s="514"/>
      <c r="X139" s="514"/>
      <c r="Y139" s="515"/>
      <c r="Z139" s="513"/>
      <c r="AA139" s="514"/>
      <c r="AB139" s="514"/>
      <c r="AC139" s="514" t="s">
        <v>27</v>
      </c>
      <c r="AD139" s="515">
        <v>2</v>
      </c>
      <c r="AE139" s="516"/>
      <c r="AF139" s="517"/>
      <c r="AG139" s="517"/>
      <c r="AH139" s="517"/>
      <c r="AI139" s="515"/>
      <c r="AJ139" s="513"/>
      <c r="AK139" s="514"/>
      <c r="AL139" s="514"/>
      <c r="AM139" s="514"/>
      <c r="AN139" s="515"/>
      <c r="AO139" s="51">
        <f aca="true" t="shared" si="19" ref="AO139:AQ141">A44</f>
        <v>30</v>
      </c>
      <c r="AP139" s="433" t="str">
        <f t="shared" si="19"/>
        <v>AGXTG0FBNE</v>
      </c>
      <c r="AQ139" s="440" t="str">
        <f t="shared" si="19"/>
        <v>Topográfia</v>
      </c>
      <c r="AR139" s="378">
        <f>A50</f>
        <v>36</v>
      </c>
      <c r="AS139" s="365" t="str">
        <f>B50</f>
        <v>AGXGH0FBNE</v>
      </c>
      <c r="AT139" s="169" t="str">
        <f>C50</f>
        <v>Geodéziai hálózatok</v>
      </c>
      <c r="AU139" s="540" t="s">
        <v>220</v>
      </c>
      <c r="AV139" s="541" t="s">
        <v>50</v>
      </c>
    </row>
    <row r="140" spans="1:48" s="127" customFormat="1" ht="18.75" customHeight="1">
      <c r="A140" s="135">
        <f>A139+1</f>
        <v>86</v>
      </c>
      <c r="B140" s="176" t="s">
        <v>295</v>
      </c>
      <c r="C140" s="7" t="s">
        <v>55</v>
      </c>
      <c r="D140" s="200">
        <v>4</v>
      </c>
      <c r="E140" s="4">
        <v>8</v>
      </c>
      <c r="F140" s="516"/>
      <c r="G140" s="517"/>
      <c r="H140" s="517"/>
      <c r="I140" s="517"/>
      <c r="J140" s="515"/>
      <c r="K140" s="516"/>
      <c r="L140" s="517"/>
      <c r="M140" s="517"/>
      <c r="N140" s="517"/>
      <c r="O140" s="518"/>
      <c r="P140" s="516"/>
      <c r="Q140" s="517"/>
      <c r="R140" s="517"/>
      <c r="S140" s="517"/>
      <c r="T140" s="515"/>
      <c r="U140" s="513"/>
      <c r="V140" s="514"/>
      <c r="W140" s="514"/>
      <c r="X140" s="514"/>
      <c r="Y140" s="515"/>
      <c r="Z140" s="513"/>
      <c r="AA140" s="514"/>
      <c r="AB140" s="514"/>
      <c r="AC140" s="514"/>
      <c r="AD140" s="515"/>
      <c r="AE140" s="516"/>
      <c r="AF140" s="517"/>
      <c r="AG140" s="517"/>
      <c r="AH140" s="517"/>
      <c r="AI140" s="515"/>
      <c r="AJ140" s="513"/>
      <c r="AK140" s="514"/>
      <c r="AL140" s="514"/>
      <c r="AM140" s="514" t="s">
        <v>27</v>
      </c>
      <c r="AN140" s="515">
        <v>8</v>
      </c>
      <c r="AO140" s="530">
        <f t="shared" si="19"/>
        <v>31</v>
      </c>
      <c r="AP140" s="531" t="str">
        <f t="shared" si="19"/>
        <v>AGXNT1FBNE</v>
      </c>
      <c r="AQ140" s="532" t="str">
        <f t="shared" si="19"/>
        <v>Nagyméretarányú térképezés I.</v>
      </c>
      <c r="AR140" s="533">
        <f>A50</f>
        <v>36</v>
      </c>
      <c r="AS140" s="534" t="str">
        <f>B50</f>
        <v>AGXGH0FBNE</v>
      </c>
      <c r="AT140" s="535" t="str">
        <f>C50</f>
        <v>Geodéziai hálózatok</v>
      </c>
      <c r="AU140" s="540" t="s">
        <v>221</v>
      </c>
      <c r="AV140" s="541" t="s">
        <v>55</v>
      </c>
    </row>
    <row r="141" spans="1:48" s="127" customFormat="1" ht="18.75" customHeight="1" thickBot="1">
      <c r="A141" s="135">
        <f>A140+1</f>
        <v>87</v>
      </c>
      <c r="B141" s="198" t="s">
        <v>296</v>
      </c>
      <c r="C141" s="104" t="s">
        <v>56</v>
      </c>
      <c r="D141" s="219">
        <v>6</v>
      </c>
      <c r="E141" s="60">
        <v>12</v>
      </c>
      <c r="F141" s="502"/>
      <c r="G141" s="503"/>
      <c r="H141" s="503"/>
      <c r="I141" s="503"/>
      <c r="J141" s="504"/>
      <c r="K141" s="502"/>
      <c r="L141" s="503"/>
      <c r="M141" s="503"/>
      <c r="N141" s="503"/>
      <c r="O141" s="519"/>
      <c r="P141" s="502"/>
      <c r="Q141" s="503"/>
      <c r="R141" s="503"/>
      <c r="S141" s="503"/>
      <c r="T141" s="504"/>
      <c r="U141" s="508"/>
      <c r="V141" s="509"/>
      <c r="W141" s="509"/>
      <c r="X141" s="509"/>
      <c r="Y141" s="504"/>
      <c r="Z141" s="508"/>
      <c r="AA141" s="509"/>
      <c r="AB141" s="509"/>
      <c r="AC141" s="509"/>
      <c r="AD141" s="504"/>
      <c r="AE141" s="502"/>
      <c r="AF141" s="503"/>
      <c r="AG141" s="503"/>
      <c r="AH141" s="503"/>
      <c r="AI141" s="504"/>
      <c r="AJ141" s="508"/>
      <c r="AK141" s="509"/>
      <c r="AL141" s="509"/>
      <c r="AM141" s="509" t="s">
        <v>27</v>
      </c>
      <c r="AN141" s="504">
        <v>12</v>
      </c>
      <c r="AO141" s="522">
        <f t="shared" si="19"/>
        <v>32</v>
      </c>
      <c r="AP141" s="523" t="str">
        <f t="shared" si="19"/>
        <v>AGXMG1FBNE</v>
      </c>
      <c r="AQ141" s="524" t="str">
        <f t="shared" si="19"/>
        <v>Mérnökgeodézia I.</v>
      </c>
      <c r="AR141" s="525">
        <f>A105</f>
        <v>49</v>
      </c>
      <c r="AS141" s="404" t="str">
        <f>B105</f>
        <v>AGDSD1FBNE</v>
      </c>
      <c r="AT141" s="526" t="str">
        <f>C105</f>
        <v>Szakdolgozat I.</v>
      </c>
      <c r="AU141" s="536" t="s">
        <v>222</v>
      </c>
      <c r="AV141" s="537" t="s">
        <v>56</v>
      </c>
    </row>
    <row r="142" spans="1:50" s="127" customFormat="1" ht="18.75" customHeight="1" thickBot="1">
      <c r="A142" s="171"/>
      <c r="B142" s="64"/>
      <c r="C142" s="136" t="s">
        <v>24</v>
      </c>
      <c r="D142" s="201">
        <f>SUM(D137:D141)</f>
        <v>13</v>
      </c>
      <c r="E142" s="202">
        <f>SUM(E137:E141)</f>
        <v>26</v>
      </c>
      <c r="F142" s="505"/>
      <c r="G142" s="506"/>
      <c r="H142" s="506"/>
      <c r="I142" s="506"/>
      <c r="J142" s="507"/>
      <c r="K142" s="505"/>
      <c r="L142" s="506"/>
      <c r="M142" s="506"/>
      <c r="N142" s="506"/>
      <c r="O142" s="507">
        <f>SUM(O137:O141)</f>
        <v>0</v>
      </c>
      <c r="P142" s="505"/>
      <c r="Q142" s="506"/>
      <c r="R142" s="506"/>
      <c r="S142" s="506"/>
      <c r="T142" s="507">
        <f>SUM(T137:T141)</f>
        <v>2</v>
      </c>
      <c r="U142" s="505"/>
      <c r="V142" s="506"/>
      <c r="W142" s="506"/>
      <c r="X142" s="520"/>
      <c r="Y142" s="507">
        <f>SUM(Y137:Y141)</f>
        <v>2</v>
      </c>
      <c r="Z142" s="505"/>
      <c r="AA142" s="506"/>
      <c r="AB142" s="506"/>
      <c r="AC142" s="520"/>
      <c r="AD142" s="507">
        <f>SUM(AD137:AD141)</f>
        <v>2</v>
      </c>
      <c r="AE142" s="505"/>
      <c r="AF142" s="506"/>
      <c r="AG142" s="506"/>
      <c r="AH142" s="506"/>
      <c r="AI142" s="507"/>
      <c r="AJ142" s="505"/>
      <c r="AK142" s="506"/>
      <c r="AL142" s="506"/>
      <c r="AM142" s="520"/>
      <c r="AN142" s="507">
        <f>SUM(AN137:AN141)</f>
        <v>20</v>
      </c>
      <c r="AO142" s="133"/>
      <c r="AP142" s="126"/>
      <c r="AQ142" s="126"/>
      <c r="AR142" s="129"/>
      <c r="AS142" s="235"/>
      <c r="AT142" s="235"/>
      <c r="AU142" s="235"/>
      <c r="AV142" s="235"/>
      <c r="AW142" s="44"/>
      <c r="AX142" s="32"/>
    </row>
    <row r="143" spans="1:50" s="127" customFormat="1" ht="18.75" customHeight="1">
      <c r="A143" s="63"/>
      <c r="B143" s="64"/>
      <c r="C143" s="65"/>
      <c r="D143" s="20"/>
      <c r="E143" s="20"/>
      <c r="F143" s="20"/>
      <c r="G143" s="20"/>
      <c r="H143" s="20"/>
      <c r="I143" s="20"/>
      <c r="J143" s="20"/>
      <c r="K143" s="73"/>
      <c r="L143" s="73"/>
      <c r="M143" s="73"/>
      <c r="N143" s="73"/>
      <c r="O143" s="73"/>
      <c r="P143" s="583"/>
      <c r="Q143" s="583"/>
      <c r="R143" s="583"/>
      <c r="S143" s="583"/>
      <c r="T143" s="58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583"/>
      <c r="AF143" s="583"/>
      <c r="AG143" s="583"/>
      <c r="AH143" s="583"/>
      <c r="AI143" s="583"/>
      <c r="AJ143" s="73"/>
      <c r="AK143" s="73"/>
      <c r="AL143" s="20"/>
      <c r="AM143" s="20"/>
      <c r="AN143" s="20"/>
      <c r="AO143" s="133"/>
      <c r="AP143" s="126"/>
      <c r="AQ143" s="126"/>
      <c r="AR143" s="129"/>
      <c r="AS143" s="98"/>
      <c r="AT143" s="98"/>
      <c r="AU143" s="184"/>
      <c r="AV143" s="273"/>
      <c r="AW143" s="44"/>
      <c r="AX143" s="32"/>
    </row>
    <row r="144" spans="1:51" s="127" customFormat="1" ht="18.75" customHeight="1">
      <c r="A144" s="63"/>
      <c r="B144" s="64"/>
      <c r="C144" s="65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63"/>
      <c r="AP144" s="66"/>
      <c r="AQ144" s="66"/>
      <c r="AR144" s="63"/>
      <c r="AS144" s="49"/>
      <c r="AT144" s="49"/>
      <c r="AU144" s="184"/>
      <c r="AV144" s="273"/>
      <c r="AW144" s="32"/>
      <c r="AX144" s="44"/>
      <c r="AY144" s="32"/>
    </row>
    <row r="145" spans="1:51" s="127" customFormat="1" ht="18.75" customHeight="1">
      <c r="A145" s="63"/>
      <c r="B145" s="64"/>
      <c r="C145" s="65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63"/>
      <c r="AP145" s="66"/>
      <c r="AQ145" s="66"/>
      <c r="AR145" s="63"/>
      <c r="AS145" s="49"/>
      <c r="AT145" s="49"/>
      <c r="AU145" s="184"/>
      <c r="AV145" s="273"/>
      <c r="AW145" s="32"/>
      <c r="AX145" s="44"/>
      <c r="AY145" s="32"/>
    </row>
  </sheetData>
  <sheetProtection/>
  <mergeCells count="62">
    <mergeCell ref="B20:C20"/>
    <mergeCell ref="B8:C8"/>
    <mergeCell ref="B14:C14"/>
    <mergeCell ref="F5:AI5"/>
    <mergeCell ref="AO5:AT6"/>
    <mergeCell ref="AU5:AV6"/>
    <mergeCell ref="A1:AT1"/>
    <mergeCell ref="A3:AT3"/>
    <mergeCell ref="A2:AT2"/>
    <mergeCell ref="B123:C123"/>
    <mergeCell ref="F134:AI134"/>
    <mergeCell ref="D132:AG132"/>
    <mergeCell ref="A5:A6"/>
    <mergeCell ref="B5:B6"/>
    <mergeCell ref="C5:C6"/>
    <mergeCell ref="B58:C58"/>
    <mergeCell ref="B29:C29"/>
    <mergeCell ref="B32:C32"/>
    <mergeCell ref="B25:C25"/>
    <mergeCell ref="B35:C35"/>
    <mergeCell ref="F53:G53"/>
    <mergeCell ref="B55:B56"/>
    <mergeCell ref="C55:C56"/>
    <mergeCell ref="P143:T143"/>
    <mergeCell ref="AE143:AI143"/>
    <mergeCell ref="B91:C91"/>
    <mergeCell ref="B121:B122"/>
    <mergeCell ref="B98:C98"/>
    <mergeCell ref="C121:C122"/>
    <mergeCell ref="AO134:AT135"/>
    <mergeCell ref="B134:B135"/>
    <mergeCell ref="C134:C135"/>
    <mergeCell ref="B65:C65"/>
    <mergeCell ref="B88:B89"/>
    <mergeCell ref="AO121:AT122"/>
    <mergeCell ref="D129:AN129"/>
    <mergeCell ref="D130:AN131"/>
    <mergeCell ref="C88:C89"/>
    <mergeCell ref="AU35:AV35"/>
    <mergeCell ref="F88:AI88"/>
    <mergeCell ref="F121:AI121"/>
    <mergeCell ref="F55:AI55"/>
    <mergeCell ref="AO55:AT56"/>
    <mergeCell ref="AO88:AT89"/>
    <mergeCell ref="AU26:AU27"/>
    <mergeCell ref="AV26:AV27"/>
    <mergeCell ref="AU123:AV123"/>
    <mergeCell ref="AU8:AV8"/>
    <mergeCell ref="AU14:AV14"/>
    <mergeCell ref="AU20:AV20"/>
    <mergeCell ref="AU25:AV25"/>
    <mergeCell ref="AU98:AV98"/>
    <mergeCell ref="AU29:AV29"/>
    <mergeCell ref="AU32:AV32"/>
    <mergeCell ref="AU136:AV136"/>
    <mergeCell ref="AU55:AV56"/>
    <mergeCell ref="AU88:AV89"/>
    <mergeCell ref="AU121:AV122"/>
    <mergeCell ref="AU65:AV65"/>
    <mergeCell ref="AU91:AV91"/>
    <mergeCell ref="AU58:AV58"/>
    <mergeCell ref="AU134:AV135"/>
  </mergeCells>
  <printOptions horizontalCentered="1"/>
  <pageMargins left="0.4330708661417323" right="0.2362204724409449" top="0.7480314960629921" bottom="0.7480314960629921" header="0.31496062992125984" footer="0.31496062992125984"/>
  <pageSetup firstPageNumber="1" useFirstPageNumber="1" fitToHeight="0" fitToWidth="1" horizontalDpi="600" verticalDpi="600" orientation="landscape" paperSize="9" scale="44" r:id="rId1"/>
  <headerFooter alignWithMargins="0">
    <oddHeader xml:space="preserve">&amp;L&amp;"Arial,Félkövér"Óbudai Egyetem
Alba Regia Műszaki Kar Geoinformatikai Intézet&amp;C&amp;"Arial CE,Félkövér"&amp;11Földmérő és földrendező alapszak&amp;12
&amp;11BSc E-tanterv&amp;"Arial CE,Normál"&amp;12
&amp;R&amp;"Arial CE,Félkövér"Érvényes: 2017/2018. 
NAPPALI </oddHeader>
    <oddFooter>&amp;R&amp;"Arial CE,Félkövér"&amp;12&amp;P / &amp;N</oddFooter>
  </headerFooter>
  <rowBreaks count="3" manualBreakCount="3">
    <brk id="52" max="43" man="1"/>
    <brk id="85" max="255" man="1"/>
    <brk id="119" max="255" man="1"/>
  </rowBreaks>
  <ignoredErrors>
    <ignoredError sqref="D16 D37:D39 D71:D72 D104:D105 D9:D12 D60:D62 D50 D93:D97" formulaRange="1"/>
    <ignoredError sqref="D35:D36" formula="1" formulaRange="1"/>
    <ignoredError sqref="AR40:AS4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2"/>
  <sheetViews>
    <sheetView view="pageBreakPreview" zoomScale="80" zoomScaleNormal="80" zoomScaleSheetLayoutView="80" zoomScalePageLayoutView="91" workbookViewId="0" topLeftCell="A1">
      <pane xSplit="5" ySplit="7" topLeftCell="F8" activePane="bottomRight" state="frozen"/>
      <selection pane="topLeft" activeCell="A2" sqref="A2"/>
      <selection pane="topRight" activeCell="F2" sqref="F2"/>
      <selection pane="bottomLeft" activeCell="A9" sqref="A9"/>
      <selection pane="bottomRight" activeCell="Q26" sqref="Q26"/>
    </sheetView>
  </sheetViews>
  <sheetFormatPr defaultColWidth="9.00390625" defaultRowHeight="18.75" customHeight="1"/>
  <cols>
    <col min="1" max="1" width="4.25390625" style="63" customWidth="1"/>
    <col min="2" max="2" width="15.75390625" style="64" customWidth="1"/>
    <col min="3" max="3" width="48.375" style="65" customWidth="1"/>
    <col min="4" max="4" width="6.625" style="20" customWidth="1"/>
    <col min="5" max="5" width="7.875" style="20" customWidth="1"/>
    <col min="6" max="6" width="4.75390625" style="20" bestFit="1" customWidth="1"/>
    <col min="7" max="7" width="15.25390625" style="20" customWidth="1"/>
    <col min="8" max="8" width="44.875" style="20" bestFit="1" customWidth="1"/>
    <col min="9" max="9" width="13.625" style="20" bestFit="1" customWidth="1"/>
    <col min="10" max="10" width="36.75390625" style="20" customWidth="1"/>
    <col min="11" max="11" width="18.625" style="20" customWidth="1"/>
    <col min="12" max="13" width="3.625" style="20" customWidth="1"/>
    <col min="14" max="14" width="4.75390625" style="20" customWidth="1"/>
    <col min="15" max="15" width="4.625" style="20" bestFit="1" customWidth="1"/>
    <col min="16" max="16" width="3.625" style="20" customWidth="1"/>
    <col min="17" max="19" width="4.625" style="20" bestFit="1" customWidth="1"/>
    <col min="20" max="20" width="5.25390625" style="20" bestFit="1" customWidth="1"/>
    <col min="21" max="21" width="3.625" style="20" customWidth="1"/>
    <col min="22" max="22" width="4.625" style="20" bestFit="1" customWidth="1"/>
    <col min="23" max="23" width="3.625" style="20" customWidth="1"/>
    <col min="24" max="24" width="4.125" style="20" customWidth="1"/>
    <col min="25" max="25" width="4.625" style="20" bestFit="1" customWidth="1"/>
    <col min="26" max="27" width="3.625" style="20" customWidth="1"/>
    <col min="28" max="28" width="3.375" style="20" customWidth="1"/>
    <col min="29" max="29" width="5.125" style="20" customWidth="1"/>
    <col min="30" max="30" width="4.625" style="20" bestFit="1" customWidth="1"/>
    <col min="31" max="33" width="3.625" style="20" customWidth="1"/>
    <col min="34" max="34" width="4.75390625" style="20" bestFit="1" customWidth="1"/>
    <col min="35" max="38" width="3.625" style="20" customWidth="1"/>
    <col min="39" max="39" width="5.00390625" style="20" bestFit="1" customWidth="1"/>
    <col min="40" max="40" width="5.00390625" style="63" customWidth="1"/>
    <col min="41" max="41" width="17.25390625" style="66" customWidth="1"/>
    <col min="42" max="42" width="35.125" style="66" customWidth="1"/>
    <col min="43" max="43" width="5.125" style="63" customWidth="1"/>
    <col min="44" max="44" width="17.375" style="49" customWidth="1"/>
    <col min="45" max="45" width="20.875" style="49" customWidth="1"/>
    <col min="46" max="46" width="15.75390625" style="184" customWidth="1"/>
    <col min="47" max="47" width="48.375" style="273" customWidth="1"/>
    <col min="48" max="48" width="32.875" style="19" bestFit="1" customWidth="1"/>
    <col min="49" max="49" width="36.25390625" style="26" bestFit="1" customWidth="1"/>
    <col min="50" max="52" width="9.125" style="9" customWidth="1"/>
    <col min="53" max="16384" width="9.125" style="20" customWidth="1"/>
  </cols>
  <sheetData>
    <row r="1" spans="1:47" ht="18.75" customHeight="1">
      <c r="A1" s="600" t="s">
        <v>92</v>
      </c>
      <c r="B1" s="600"/>
      <c r="C1" s="600"/>
      <c r="D1" s="600"/>
      <c r="E1" s="600"/>
      <c r="F1" s="600"/>
      <c r="G1" s="600"/>
      <c r="H1" s="600"/>
      <c r="I1" s="600"/>
      <c r="J1" s="600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  <c r="AE1" s="348"/>
      <c r="AF1" s="348"/>
      <c r="AG1" s="348"/>
      <c r="AH1" s="348"/>
      <c r="AI1" s="348"/>
      <c r="AJ1" s="348"/>
      <c r="AK1" s="348"/>
      <c r="AL1" s="348"/>
      <c r="AM1" s="348"/>
      <c r="AN1" s="348"/>
      <c r="AO1" s="348"/>
      <c r="AP1" s="348"/>
      <c r="AQ1" s="348"/>
      <c r="AR1" s="348"/>
      <c r="AS1" s="348"/>
      <c r="AT1" s="48"/>
      <c r="AU1" s="48"/>
    </row>
    <row r="2" spans="1:47" ht="18.75" customHeight="1">
      <c r="A2" s="603" t="s">
        <v>93</v>
      </c>
      <c r="B2" s="603"/>
      <c r="C2" s="603"/>
      <c r="D2" s="603"/>
      <c r="E2" s="603"/>
      <c r="F2" s="603"/>
      <c r="G2" s="603"/>
      <c r="H2" s="603"/>
      <c r="I2" s="603"/>
      <c r="J2" s="603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349"/>
      <c r="AG2" s="349"/>
      <c r="AH2" s="349"/>
      <c r="AI2" s="349"/>
      <c r="AJ2" s="349"/>
      <c r="AK2" s="349"/>
      <c r="AL2" s="349"/>
      <c r="AM2" s="349"/>
      <c r="AN2" s="349"/>
      <c r="AO2" s="349"/>
      <c r="AP2" s="349"/>
      <c r="AQ2" s="349"/>
      <c r="AR2" s="349"/>
      <c r="AS2" s="349"/>
      <c r="AT2" s="48"/>
      <c r="AU2" s="48"/>
    </row>
    <row r="3" spans="1:47" ht="18.75" customHeight="1">
      <c r="A3" s="601" t="s">
        <v>21</v>
      </c>
      <c r="B3" s="601"/>
      <c r="C3" s="601"/>
      <c r="D3" s="601"/>
      <c r="E3" s="601"/>
      <c r="F3" s="601"/>
      <c r="G3" s="601"/>
      <c r="H3" s="601"/>
      <c r="I3" s="601"/>
      <c r="J3" s="601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8"/>
      <c r="AU3" s="48"/>
    </row>
    <row r="4" spans="2:47" ht="18.75" customHeight="1" thickBot="1">
      <c r="B4" s="1"/>
      <c r="C4" s="6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T4" s="274"/>
      <c r="AU4" s="275"/>
    </row>
    <row r="5" spans="1:52" ht="18.75" customHeight="1">
      <c r="A5" s="606"/>
      <c r="B5" s="588" t="s">
        <v>19</v>
      </c>
      <c r="C5" s="590" t="s">
        <v>2</v>
      </c>
      <c r="D5" s="344" t="s">
        <v>0</v>
      </c>
      <c r="E5" s="456" t="s">
        <v>23</v>
      </c>
      <c r="F5" s="577" t="s">
        <v>22</v>
      </c>
      <c r="G5" s="583"/>
      <c r="H5" s="584"/>
      <c r="I5" s="558" t="s">
        <v>141</v>
      </c>
      <c r="J5" s="559"/>
      <c r="K5" s="19"/>
      <c r="L5" s="26"/>
      <c r="M5" s="9"/>
      <c r="N5" s="9"/>
      <c r="O5" s="9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</row>
    <row r="6" spans="1:52" ht="18.75" customHeight="1" thickBot="1">
      <c r="A6" s="610"/>
      <c r="B6" s="589"/>
      <c r="C6" s="591"/>
      <c r="D6" s="345" t="s">
        <v>3</v>
      </c>
      <c r="E6" s="457"/>
      <c r="F6" s="585"/>
      <c r="G6" s="586"/>
      <c r="H6" s="587"/>
      <c r="I6" s="560"/>
      <c r="J6" s="561"/>
      <c r="K6" s="19"/>
      <c r="L6" s="26"/>
      <c r="M6" s="9"/>
      <c r="N6" s="9"/>
      <c r="O6" s="9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</row>
    <row r="7" spans="1:52" ht="18.75" customHeight="1">
      <c r="A7" s="81"/>
      <c r="B7" s="82"/>
      <c r="C7" s="83"/>
      <c r="D7" s="84"/>
      <c r="E7" s="39" t="s">
        <v>14</v>
      </c>
      <c r="F7" s="342" t="s">
        <v>310</v>
      </c>
      <c r="G7" s="458" t="s">
        <v>19</v>
      </c>
      <c r="H7" s="461" t="s">
        <v>309</v>
      </c>
      <c r="I7" s="321"/>
      <c r="J7" s="322"/>
      <c r="K7" s="19"/>
      <c r="L7" s="26"/>
      <c r="M7" s="9"/>
      <c r="N7" s="9"/>
      <c r="O7" s="9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</row>
    <row r="8" spans="1:52" ht="18.75" customHeight="1">
      <c r="A8" s="206"/>
      <c r="B8" s="592" t="s">
        <v>97</v>
      </c>
      <c r="C8" s="567"/>
      <c r="D8" s="207"/>
      <c r="E8" s="208"/>
      <c r="F8" s="214"/>
      <c r="G8" s="215"/>
      <c r="H8" s="462"/>
      <c r="I8" s="609"/>
      <c r="J8" s="567"/>
      <c r="K8" s="19"/>
      <c r="L8" s="26"/>
      <c r="M8" s="9"/>
      <c r="N8" s="9"/>
      <c r="O8" s="9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</row>
    <row r="9" spans="1:12" s="9" customFormat="1" ht="18.75" customHeight="1">
      <c r="A9" s="257">
        <v>55</v>
      </c>
      <c r="B9" s="270" t="s">
        <v>314</v>
      </c>
      <c r="C9" s="142" t="s">
        <v>282</v>
      </c>
      <c r="D9" s="123">
        <v>4</v>
      </c>
      <c r="E9" s="21">
        <v>2</v>
      </c>
      <c r="F9" s="190"/>
      <c r="G9" s="542"/>
      <c r="H9" s="463"/>
      <c r="I9" s="470" t="s">
        <v>223</v>
      </c>
      <c r="J9" s="471" t="s">
        <v>224</v>
      </c>
      <c r="K9" s="19"/>
      <c r="L9" s="26"/>
    </row>
    <row r="10" spans="1:13" s="127" customFormat="1" ht="18.75" customHeight="1">
      <c r="A10" s="257">
        <v>56</v>
      </c>
      <c r="B10" s="162" t="s">
        <v>283</v>
      </c>
      <c r="C10" s="142" t="s">
        <v>72</v>
      </c>
      <c r="D10" s="123">
        <v>4</v>
      </c>
      <c r="E10" s="21">
        <v>2</v>
      </c>
      <c r="F10" s="190"/>
      <c r="G10" s="543" t="s">
        <v>140</v>
      </c>
      <c r="H10" s="463"/>
      <c r="I10" s="319" t="s">
        <v>225</v>
      </c>
      <c r="J10" s="471" t="s">
        <v>226</v>
      </c>
      <c r="M10" s="32"/>
    </row>
    <row r="11" spans="1:12" s="9" customFormat="1" ht="18.75" customHeight="1">
      <c r="A11" s="257">
        <v>57</v>
      </c>
      <c r="B11" s="182" t="s">
        <v>315</v>
      </c>
      <c r="C11" s="103" t="s">
        <v>68</v>
      </c>
      <c r="D11" s="123">
        <v>2</v>
      </c>
      <c r="E11" s="21">
        <v>2</v>
      </c>
      <c r="F11" s="189">
        <v>21</v>
      </c>
      <c r="G11" s="544" t="s">
        <v>253</v>
      </c>
      <c r="H11" s="464" t="s">
        <v>33</v>
      </c>
      <c r="I11" s="472" t="s">
        <v>231</v>
      </c>
      <c r="J11" s="285" t="s">
        <v>68</v>
      </c>
      <c r="K11" s="19"/>
      <c r="L11" s="26"/>
    </row>
    <row r="12" spans="1:12" s="9" customFormat="1" ht="18.75" customHeight="1">
      <c r="A12" s="257">
        <v>58</v>
      </c>
      <c r="B12" s="182" t="s">
        <v>284</v>
      </c>
      <c r="C12" s="103" t="s">
        <v>69</v>
      </c>
      <c r="D12" s="123">
        <v>2</v>
      </c>
      <c r="E12" s="21">
        <v>2</v>
      </c>
      <c r="F12" s="189">
        <v>14</v>
      </c>
      <c r="G12" s="544" t="s">
        <v>246</v>
      </c>
      <c r="H12" s="464" t="s">
        <v>61</v>
      </c>
      <c r="I12" s="472" t="s">
        <v>232</v>
      </c>
      <c r="J12" s="285" t="s">
        <v>69</v>
      </c>
      <c r="K12" s="19"/>
      <c r="L12" s="26"/>
    </row>
    <row r="13" spans="1:12" s="9" customFormat="1" ht="18.75" customHeight="1">
      <c r="A13" s="257">
        <v>59</v>
      </c>
      <c r="B13" s="161" t="s">
        <v>316</v>
      </c>
      <c r="C13" s="118" t="s">
        <v>70</v>
      </c>
      <c r="D13" s="123">
        <v>2</v>
      </c>
      <c r="E13" s="21">
        <v>2</v>
      </c>
      <c r="F13" s="190">
        <v>13</v>
      </c>
      <c r="G13" s="545" t="s">
        <v>245</v>
      </c>
      <c r="H13" s="465" t="s">
        <v>135</v>
      </c>
      <c r="I13" s="472" t="s">
        <v>233</v>
      </c>
      <c r="J13" s="285" t="s">
        <v>70</v>
      </c>
      <c r="K13" s="19"/>
      <c r="L13" s="26"/>
    </row>
    <row r="14" spans="1:12" s="9" customFormat="1" ht="18.75" customHeight="1">
      <c r="A14" s="257">
        <v>60</v>
      </c>
      <c r="B14" s="141" t="s">
        <v>285</v>
      </c>
      <c r="C14" s="553" t="s">
        <v>126</v>
      </c>
      <c r="D14" s="123">
        <v>2</v>
      </c>
      <c r="E14" s="21">
        <v>2</v>
      </c>
      <c r="F14" s="189">
        <v>33</v>
      </c>
      <c r="G14" s="546" t="s">
        <v>265</v>
      </c>
      <c r="H14" s="466" t="s">
        <v>124</v>
      </c>
      <c r="I14" s="343" t="s">
        <v>189</v>
      </c>
      <c r="J14" s="473" t="s">
        <v>190</v>
      </c>
      <c r="K14" s="19"/>
      <c r="L14" s="26"/>
    </row>
    <row r="15" spans="1:12" s="9" customFormat="1" ht="18.75" customHeight="1">
      <c r="A15" s="257">
        <v>61</v>
      </c>
      <c r="B15" s="161" t="s">
        <v>286</v>
      </c>
      <c r="C15" s="117" t="s">
        <v>76</v>
      </c>
      <c r="D15" s="123">
        <v>2</v>
      </c>
      <c r="E15" s="21">
        <v>2</v>
      </c>
      <c r="F15" s="189">
        <v>60</v>
      </c>
      <c r="G15" s="546" t="s">
        <v>285</v>
      </c>
      <c r="H15" s="466" t="s">
        <v>126</v>
      </c>
      <c r="I15" s="472" t="s">
        <v>191</v>
      </c>
      <c r="J15" s="474" t="s">
        <v>76</v>
      </c>
      <c r="K15" s="19"/>
      <c r="L15" s="26"/>
    </row>
    <row r="16" spans="1:12" s="9" customFormat="1" ht="18.75" customHeight="1">
      <c r="A16" s="257">
        <v>62</v>
      </c>
      <c r="B16" s="161" t="s">
        <v>287</v>
      </c>
      <c r="C16" s="118" t="s">
        <v>77</v>
      </c>
      <c r="D16" s="123">
        <v>2</v>
      </c>
      <c r="E16" s="21">
        <v>2</v>
      </c>
      <c r="F16" s="190">
        <v>32</v>
      </c>
      <c r="G16" s="543" t="s">
        <v>264</v>
      </c>
      <c r="H16" s="463" t="s">
        <v>123</v>
      </c>
      <c r="I16" s="472" t="s">
        <v>192</v>
      </c>
      <c r="J16" s="475" t="s">
        <v>77</v>
      </c>
      <c r="K16" s="19"/>
      <c r="L16" s="26"/>
    </row>
    <row r="17" spans="1:12" s="9" customFormat="1" ht="18.75" customHeight="1">
      <c r="A17" s="257">
        <v>63</v>
      </c>
      <c r="B17" s="166" t="s">
        <v>317</v>
      </c>
      <c r="C17" s="554" t="s">
        <v>128</v>
      </c>
      <c r="D17" s="123">
        <v>2</v>
      </c>
      <c r="E17" s="21">
        <v>2</v>
      </c>
      <c r="F17" s="190"/>
      <c r="G17" s="543"/>
      <c r="H17" s="463"/>
      <c r="I17" s="476" t="s">
        <v>193</v>
      </c>
      <c r="J17" s="477" t="s">
        <v>128</v>
      </c>
      <c r="K17" s="19"/>
      <c r="L17" s="26"/>
    </row>
    <row r="18" spans="1:12" s="9" customFormat="1" ht="18.75" customHeight="1">
      <c r="A18" s="257">
        <v>64</v>
      </c>
      <c r="B18" s="162" t="s">
        <v>288</v>
      </c>
      <c r="C18" s="142" t="s">
        <v>53</v>
      </c>
      <c r="D18" s="123">
        <v>2</v>
      </c>
      <c r="E18" s="21">
        <v>2</v>
      </c>
      <c r="F18" s="190">
        <v>8</v>
      </c>
      <c r="G18" s="543" t="s">
        <v>241</v>
      </c>
      <c r="H18" s="463" t="s">
        <v>58</v>
      </c>
      <c r="I18" s="319" t="s">
        <v>194</v>
      </c>
      <c r="J18" s="471" t="s">
        <v>53</v>
      </c>
      <c r="K18" s="19"/>
      <c r="L18" s="26"/>
    </row>
    <row r="19" spans="1:12" s="9" customFormat="1" ht="18.75" customHeight="1">
      <c r="A19" s="257">
        <v>65</v>
      </c>
      <c r="B19" s="162" t="s">
        <v>318</v>
      </c>
      <c r="C19" s="142" t="s">
        <v>41</v>
      </c>
      <c r="D19" s="123">
        <v>2</v>
      </c>
      <c r="E19" s="21">
        <v>2</v>
      </c>
      <c r="F19" s="189"/>
      <c r="G19" s="546"/>
      <c r="H19" s="466"/>
      <c r="I19" s="319" t="s">
        <v>195</v>
      </c>
      <c r="J19" s="471" t="s">
        <v>41</v>
      </c>
      <c r="K19" s="271"/>
      <c r="L19" s="271"/>
    </row>
    <row r="20" spans="1:12" s="9" customFormat="1" ht="18.75" customHeight="1">
      <c r="A20" s="257">
        <v>66</v>
      </c>
      <c r="B20" s="162" t="s">
        <v>289</v>
      </c>
      <c r="C20" s="142" t="s">
        <v>42</v>
      </c>
      <c r="D20" s="123">
        <v>2</v>
      </c>
      <c r="E20" s="21">
        <v>2</v>
      </c>
      <c r="F20" s="189">
        <v>28</v>
      </c>
      <c r="G20" s="546" t="s">
        <v>260</v>
      </c>
      <c r="H20" s="466" t="s">
        <v>119</v>
      </c>
      <c r="I20" s="319" t="s">
        <v>196</v>
      </c>
      <c r="J20" s="471" t="s">
        <v>42</v>
      </c>
      <c r="K20" s="19"/>
      <c r="L20" s="26"/>
    </row>
    <row r="21" spans="1:12" s="9" customFormat="1" ht="18.75" customHeight="1">
      <c r="A21" s="257">
        <v>67</v>
      </c>
      <c r="B21" s="162" t="s">
        <v>290</v>
      </c>
      <c r="C21" s="142" t="s">
        <v>43</v>
      </c>
      <c r="D21" s="123">
        <v>2</v>
      </c>
      <c r="E21" s="21">
        <v>2</v>
      </c>
      <c r="F21" s="189"/>
      <c r="G21" s="546"/>
      <c r="H21" s="466"/>
      <c r="I21" s="319" t="s">
        <v>197</v>
      </c>
      <c r="J21" s="471" t="s">
        <v>43</v>
      </c>
      <c r="K21" s="19"/>
      <c r="L21" s="26"/>
    </row>
    <row r="22" spans="1:12" s="9" customFormat="1" ht="18.75" customHeight="1">
      <c r="A22" s="257">
        <v>68</v>
      </c>
      <c r="B22" s="162" t="s">
        <v>319</v>
      </c>
      <c r="C22" s="142" t="s">
        <v>54</v>
      </c>
      <c r="D22" s="123">
        <v>2</v>
      </c>
      <c r="E22" s="21">
        <v>2</v>
      </c>
      <c r="F22" s="189"/>
      <c r="G22" s="546"/>
      <c r="H22" s="466"/>
      <c r="I22" s="319" t="s">
        <v>198</v>
      </c>
      <c r="J22" s="471" t="s">
        <v>54</v>
      </c>
      <c r="K22" s="19"/>
      <c r="L22" s="26"/>
    </row>
    <row r="23" spans="1:12" s="9" customFormat="1" ht="18.75" customHeight="1">
      <c r="A23" s="257">
        <v>69</v>
      </c>
      <c r="B23" s="162" t="s">
        <v>320</v>
      </c>
      <c r="C23" s="142" t="s">
        <v>44</v>
      </c>
      <c r="D23" s="123">
        <v>2</v>
      </c>
      <c r="E23" s="21">
        <v>2</v>
      </c>
      <c r="F23" s="189"/>
      <c r="G23" s="546"/>
      <c r="H23" s="466"/>
      <c r="I23" s="319" t="s">
        <v>199</v>
      </c>
      <c r="J23" s="471" t="s">
        <v>44</v>
      </c>
      <c r="K23" s="19"/>
      <c r="L23" s="26"/>
    </row>
    <row r="24" spans="1:12" s="9" customFormat="1" ht="18.75" customHeight="1">
      <c r="A24" s="257">
        <v>70</v>
      </c>
      <c r="B24" s="166" t="s">
        <v>291</v>
      </c>
      <c r="C24" s="242" t="s">
        <v>45</v>
      </c>
      <c r="D24" s="84">
        <v>2</v>
      </c>
      <c r="E24" s="9">
        <v>2</v>
      </c>
      <c r="F24" s="459">
        <v>7</v>
      </c>
      <c r="G24" s="547" t="s">
        <v>240</v>
      </c>
      <c r="H24" s="467" t="s">
        <v>103</v>
      </c>
      <c r="I24" s="476" t="s">
        <v>200</v>
      </c>
      <c r="J24" s="303" t="s">
        <v>45</v>
      </c>
      <c r="K24" s="19"/>
      <c r="L24" s="26"/>
    </row>
    <row r="25" spans="1:52" ht="18.75" customHeight="1">
      <c r="A25" s="245"/>
      <c r="B25" s="592" t="s">
        <v>96</v>
      </c>
      <c r="C25" s="567"/>
      <c r="D25" s="207"/>
      <c r="E25" s="208"/>
      <c r="F25" s="214"/>
      <c r="G25" s="215"/>
      <c r="H25" s="462"/>
      <c r="I25" s="609"/>
      <c r="J25" s="567"/>
      <c r="K25" s="19"/>
      <c r="L25" s="26"/>
      <c r="M25" s="9"/>
      <c r="N25" s="9"/>
      <c r="O25" s="9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</row>
    <row r="26" spans="1:52" ht="18.75" customHeight="1">
      <c r="A26" s="135">
        <v>71</v>
      </c>
      <c r="B26" s="243" t="s">
        <v>321</v>
      </c>
      <c r="C26" s="244" t="s">
        <v>46</v>
      </c>
      <c r="D26" s="123">
        <v>2</v>
      </c>
      <c r="E26" s="91">
        <v>2</v>
      </c>
      <c r="F26" s="189"/>
      <c r="G26" s="548"/>
      <c r="H26" s="468"/>
      <c r="I26" s="478" t="s">
        <v>201</v>
      </c>
      <c r="J26" s="305" t="s">
        <v>46</v>
      </c>
      <c r="K26" s="19"/>
      <c r="L26" s="26"/>
      <c r="M26" s="9"/>
      <c r="N26" s="9"/>
      <c r="O26" s="9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</row>
    <row r="27" spans="1:52" ht="18.75" customHeight="1">
      <c r="A27" s="135">
        <v>72</v>
      </c>
      <c r="B27" s="243" t="s">
        <v>322</v>
      </c>
      <c r="C27" s="217" t="s">
        <v>84</v>
      </c>
      <c r="D27" s="124">
        <v>2</v>
      </c>
      <c r="E27" s="7">
        <v>2</v>
      </c>
      <c r="F27" s="189"/>
      <c r="G27" s="549"/>
      <c r="H27" s="468"/>
      <c r="I27" s="319" t="s">
        <v>202</v>
      </c>
      <c r="J27" s="306" t="s">
        <v>203</v>
      </c>
      <c r="K27" s="19"/>
      <c r="L27" s="26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</row>
    <row r="28" spans="1:52" ht="18.75" customHeight="1">
      <c r="A28" s="135">
        <v>73</v>
      </c>
      <c r="B28" s="243" t="s">
        <v>297</v>
      </c>
      <c r="C28" s="217" t="s">
        <v>85</v>
      </c>
      <c r="D28" s="124">
        <v>2</v>
      </c>
      <c r="E28" s="7">
        <v>2</v>
      </c>
      <c r="F28" s="189">
        <v>10</v>
      </c>
      <c r="G28" s="546" t="s">
        <v>243</v>
      </c>
      <c r="H28" s="466" t="s">
        <v>302</v>
      </c>
      <c r="I28" s="319" t="s">
        <v>204</v>
      </c>
      <c r="J28" s="306" t="s">
        <v>205</v>
      </c>
      <c r="K28" s="19"/>
      <c r="L28" s="26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</row>
    <row r="29" spans="1:52" ht="18.75" customHeight="1">
      <c r="A29" s="135">
        <v>74</v>
      </c>
      <c r="B29" s="243" t="s">
        <v>298</v>
      </c>
      <c r="C29" s="218" t="s">
        <v>86</v>
      </c>
      <c r="D29" s="124">
        <v>2</v>
      </c>
      <c r="E29" s="7">
        <v>2</v>
      </c>
      <c r="F29" s="189">
        <v>28</v>
      </c>
      <c r="G29" s="546" t="s">
        <v>260</v>
      </c>
      <c r="H29" s="466" t="s">
        <v>119</v>
      </c>
      <c r="I29" s="319" t="s">
        <v>206</v>
      </c>
      <c r="J29" s="307" t="s">
        <v>207</v>
      </c>
      <c r="K29" s="19"/>
      <c r="L29" s="26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</row>
    <row r="30" spans="1:52" ht="18.75" customHeight="1">
      <c r="A30" s="135">
        <v>75</v>
      </c>
      <c r="B30" s="243" t="s">
        <v>323</v>
      </c>
      <c r="C30" s="218" t="s">
        <v>87</v>
      </c>
      <c r="D30" s="124">
        <v>2</v>
      </c>
      <c r="E30" s="7">
        <v>2</v>
      </c>
      <c r="F30" s="189"/>
      <c r="G30" s="549"/>
      <c r="H30" s="468"/>
      <c r="I30" s="319" t="s">
        <v>208</v>
      </c>
      <c r="J30" s="307" t="s">
        <v>209</v>
      </c>
      <c r="K30" s="19"/>
      <c r="L30" s="26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</row>
    <row r="31" spans="1:52" ht="18.75" customHeight="1">
      <c r="A31" s="135">
        <v>76</v>
      </c>
      <c r="B31" s="243" t="s">
        <v>324</v>
      </c>
      <c r="C31" s="218" t="s">
        <v>313</v>
      </c>
      <c r="D31" s="124">
        <v>2</v>
      </c>
      <c r="E31" s="7">
        <v>2</v>
      </c>
      <c r="F31" s="189"/>
      <c r="G31" s="549"/>
      <c r="H31" s="468"/>
      <c r="I31" s="319" t="s">
        <v>210</v>
      </c>
      <c r="J31" s="307" t="s">
        <v>211</v>
      </c>
      <c r="K31" s="19"/>
      <c r="L31" s="26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</row>
    <row r="32" spans="1:52" ht="18.75" customHeight="1">
      <c r="A32" s="135">
        <v>77</v>
      </c>
      <c r="B32" s="243" t="s">
        <v>325</v>
      </c>
      <c r="C32" s="218" t="s">
        <v>47</v>
      </c>
      <c r="D32" s="124">
        <v>2</v>
      </c>
      <c r="E32" s="7">
        <v>2</v>
      </c>
      <c r="F32" s="189">
        <v>7</v>
      </c>
      <c r="G32" s="549" t="s">
        <v>240</v>
      </c>
      <c r="H32" s="468" t="s">
        <v>103</v>
      </c>
      <c r="I32" s="319" t="s">
        <v>212</v>
      </c>
      <c r="J32" s="307" t="s">
        <v>47</v>
      </c>
      <c r="K32" s="19"/>
      <c r="L32" s="26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</row>
    <row r="33" spans="1:52" ht="18.75" customHeight="1">
      <c r="A33" s="135">
        <v>78</v>
      </c>
      <c r="B33" s="243" t="s">
        <v>326</v>
      </c>
      <c r="C33" s="218" t="s">
        <v>91</v>
      </c>
      <c r="D33" s="124">
        <v>2</v>
      </c>
      <c r="E33" s="7">
        <v>2</v>
      </c>
      <c r="F33" s="189"/>
      <c r="G33" s="549"/>
      <c r="H33" s="468"/>
      <c r="I33" s="319" t="s">
        <v>213</v>
      </c>
      <c r="J33" s="307" t="s">
        <v>214</v>
      </c>
      <c r="K33" s="19"/>
      <c r="L33" s="26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</row>
    <row r="34" spans="1:52" ht="18.75" customHeight="1">
      <c r="A34" s="135">
        <v>79</v>
      </c>
      <c r="B34" s="243" t="s">
        <v>299</v>
      </c>
      <c r="C34" s="218" t="s">
        <v>88</v>
      </c>
      <c r="D34" s="124">
        <v>2</v>
      </c>
      <c r="E34" s="7">
        <v>2</v>
      </c>
      <c r="F34" s="189"/>
      <c r="G34" s="549"/>
      <c r="H34" s="468"/>
      <c r="I34" s="319" t="s">
        <v>215</v>
      </c>
      <c r="J34" s="307" t="s">
        <v>216</v>
      </c>
      <c r="K34" s="19"/>
      <c r="L34" s="26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</row>
    <row r="35" spans="1:52" ht="18.75" customHeight="1">
      <c r="A35" s="135">
        <v>80</v>
      </c>
      <c r="B35" s="243" t="s">
        <v>300</v>
      </c>
      <c r="C35" s="218" t="s">
        <v>48</v>
      </c>
      <c r="D35" s="124">
        <v>2</v>
      </c>
      <c r="E35" s="7">
        <v>2</v>
      </c>
      <c r="F35" s="189">
        <v>22</v>
      </c>
      <c r="G35" s="549" t="s">
        <v>254</v>
      </c>
      <c r="H35" s="468" t="s">
        <v>116</v>
      </c>
      <c r="I35" s="319" t="s">
        <v>217</v>
      </c>
      <c r="J35" s="307" t="s">
        <v>48</v>
      </c>
      <c r="K35" s="19"/>
      <c r="L35" s="26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</row>
    <row r="36" spans="1:52" ht="18.75" customHeight="1">
      <c r="A36" s="135">
        <v>81</v>
      </c>
      <c r="B36" s="243" t="s">
        <v>301</v>
      </c>
      <c r="C36" s="218" t="s">
        <v>127</v>
      </c>
      <c r="D36" s="124">
        <v>2</v>
      </c>
      <c r="E36" s="7">
        <v>2</v>
      </c>
      <c r="F36" s="189"/>
      <c r="G36" s="549"/>
      <c r="H36" s="468"/>
      <c r="I36" s="319"/>
      <c r="J36" s="307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</row>
    <row r="37" spans="1:52" ht="18.75" customHeight="1" thickBot="1">
      <c r="A37" s="259">
        <v>82</v>
      </c>
      <c r="B37" s="198" t="s">
        <v>327</v>
      </c>
      <c r="C37" s="125" t="s">
        <v>139</v>
      </c>
      <c r="D37" s="75">
        <v>2</v>
      </c>
      <c r="E37" s="258">
        <v>2</v>
      </c>
      <c r="F37" s="360"/>
      <c r="G37" s="552"/>
      <c r="H37" s="469"/>
      <c r="I37" s="320"/>
      <c r="J37" s="308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1:52" ht="18.75" customHeight="1">
      <c r="A38" s="53"/>
      <c r="B38" s="130"/>
      <c r="C38" s="128"/>
      <c r="D38" s="9"/>
      <c r="E38" s="54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19"/>
      <c r="X38" s="9"/>
      <c r="Y38" s="9"/>
      <c r="Z38" s="9"/>
      <c r="AA38" s="9"/>
      <c r="AB38" s="19"/>
      <c r="AC38" s="9"/>
      <c r="AD38" s="9"/>
      <c r="AE38" s="9"/>
      <c r="AF38" s="9"/>
      <c r="AG38" s="19"/>
      <c r="AH38" s="9"/>
      <c r="AI38" s="9"/>
      <c r="AJ38" s="9"/>
      <c r="AK38" s="9"/>
      <c r="AL38" s="19"/>
      <c r="AM38" s="9"/>
      <c r="AN38" s="19"/>
      <c r="AO38" s="49"/>
      <c r="AP38" s="49"/>
      <c r="AQ38" s="53"/>
      <c r="AR38" s="98"/>
      <c r="AS38" s="98"/>
      <c r="AT38" s="309"/>
      <c r="AU38" s="310"/>
      <c r="AV38" s="20"/>
      <c r="AW38" s="20"/>
      <c r="AX38" s="20"/>
      <c r="AY38" s="20"/>
      <c r="AZ38" s="20"/>
    </row>
    <row r="39" spans="1:47" ht="18.75" customHeight="1">
      <c r="A39" s="460" t="s">
        <v>312</v>
      </c>
      <c r="C39" s="271" t="s">
        <v>81</v>
      </c>
      <c r="D39" s="346"/>
      <c r="E39" s="346"/>
      <c r="F39" s="346"/>
      <c r="G39" s="346"/>
      <c r="H39" s="346"/>
      <c r="I39" s="346"/>
      <c r="J39" s="346"/>
      <c r="K39" s="346"/>
      <c r="L39" s="346"/>
      <c r="M39" s="346"/>
      <c r="N39" s="346"/>
      <c r="O39" s="346"/>
      <c r="P39" s="346"/>
      <c r="Q39" s="346"/>
      <c r="R39" s="346"/>
      <c r="S39" s="346"/>
      <c r="T39" s="346"/>
      <c r="U39" s="346"/>
      <c r="V39" s="346"/>
      <c r="W39" s="346"/>
      <c r="X39" s="346"/>
      <c r="Y39" s="346"/>
      <c r="Z39" s="346"/>
      <c r="AA39" s="346"/>
      <c r="AB39" s="346"/>
      <c r="AC39" s="346"/>
      <c r="AD39" s="346"/>
      <c r="AE39" s="346"/>
      <c r="AF39" s="346"/>
      <c r="AG39" s="346"/>
      <c r="AH39" s="346"/>
      <c r="AI39" s="346"/>
      <c r="AJ39" s="346"/>
      <c r="AK39" s="346"/>
      <c r="AL39" s="346"/>
      <c r="AN39" s="18"/>
      <c r="AO39" s="126"/>
      <c r="AP39" s="126"/>
      <c r="AQ39" s="129"/>
      <c r="AR39" s="98"/>
      <c r="AS39" s="98"/>
      <c r="AU39" s="311"/>
    </row>
    <row r="40" spans="1:50" s="127" customFormat="1" ht="18">
      <c r="A40" s="63"/>
      <c r="B40" s="64"/>
      <c r="C40" s="271" t="s">
        <v>328</v>
      </c>
      <c r="D40" s="347"/>
      <c r="E40" s="347"/>
      <c r="F40" s="347"/>
      <c r="G40" s="347"/>
      <c r="H40" s="347"/>
      <c r="I40" s="347"/>
      <c r="J40" s="347"/>
      <c r="K40" s="347"/>
      <c r="L40" s="347"/>
      <c r="M40" s="347"/>
      <c r="N40" s="347"/>
      <c r="O40" s="347"/>
      <c r="P40" s="347"/>
      <c r="Q40" s="347"/>
      <c r="R40" s="347"/>
      <c r="S40" s="347"/>
      <c r="T40" s="347"/>
      <c r="U40" s="347"/>
      <c r="V40" s="347"/>
      <c r="W40" s="347"/>
      <c r="X40" s="347"/>
      <c r="Y40" s="347"/>
      <c r="Z40" s="347"/>
      <c r="AA40" s="347"/>
      <c r="AB40" s="347"/>
      <c r="AC40" s="347"/>
      <c r="AD40" s="347"/>
      <c r="AE40" s="347"/>
      <c r="AF40" s="347"/>
      <c r="AG40" s="347"/>
      <c r="AH40" s="347"/>
      <c r="AI40" s="347"/>
      <c r="AJ40" s="347"/>
      <c r="AK40" s="347"/>
      <c r="AL40" s="347"/>
      <c r="AN40" s="18"/>
      <c r="AO40" s="126"/>
      <c r="AP40" s="126"/>
      <c r="AQ40" s="129"/>
      <c r="AR40" s="98"/>
      <c r="AS40" s="98"/>
      <c r="AT40" s="184"/>
      <c r="AU40" s="311"/>
      <c r="AV40" s="32"/>
      <c r="AW40" s="44"/>
      <c r="AX40" s="32"/>
    </row>
    <row r="41" spans="3:52" ht="18.75" customHeight="1">
      <c r="C41" s="271" t="s">
        <v>329</v>
      </c>
      <c r="D41" s="347"/>
      <c r="E41" s="347"/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47"/>
      <c r="Q41" s="347"/>
      <c r="R41" s="347"/>
      <c r="S41" s="347"/>
      <c r="T41" s="347"/>
      <c r="U41" s="347"/>
      <c r="V41" s="347"/>
      <c r="W41" s="347"/>
      <c r="X41" s="347"/>
      <c r="Y41" s="347"/>
      <c r="Z41" s="347"/>
      <c r="AA41" s="347"/>
      <c r="AB41" s="347"/>
      <c r="AC41" s="347"/>
      <c r="AD41" s="347"/>
      <c r="AE41" s="347"/>
      <c r="AF41" s="347"/>
      <c r="AG41" s="347"/>
      <c r="AH41" s="347"/>
      <c r="AI41" s="347"/>
      <c r="AJ41" s="347"/>
      <c r="AK41" s="347"/>
      <c r="AL41" s="347"/>
      <c r="AN41" s="18"/>
      <c r="AO41" s="126"/>
      <c r="AP41" s="126"/>
      <c r="AQ41" s="129"/>
      <c r="AR41" s="98"/>
      <c r="AS41" s="98"/>
      <c r="AU41" s="311"/>
      <c r="AX41" s="20"/>
      <c r="AY41" s="20"/>
      <c r="AZ41" s="20"/>
    </row>
    <row r="42" spans="1:50" s="127" customFormat="1" ht="18.75" customHeight="1">
      <c r="A42" s="63"/>
      <c r="B42" s="64"/>
      <c r="C42" s="65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63"/>
      <c r="AO42" s="66"/>
      <c r="AP42" s="66"/>
      <c r="AQ42" s="63"/>
      <c r="AR42" s="49"/>
      <c r="AS42" s="49"/>
      <c r="AT42" s="184"/>
      <c r="AU42" s="273"/>
      <c r="AV42" s="32"/>
      <c r="AW42" s="44"/>
      <c r="AX42" s="32"/>
    </row>
  </sheetData>
  <sheetProtection/>
  <mergeCells count="12">
    <mergeCell ref="B25:C25"/>
    <mergeCell ref="I25:J25"/>
    <mergeCell ref="C5:C6"/>
    <mergeCell ref="B5:B6"/>
    <mergeCell ref="I5:J6"/>
    <mergeCell ref="A5:A6"/>
    <mergeCell ref="A1:J1"/>
    <mergeCell ref="A2:J2"/>
    <mergeCell ref="A3:J3"/>
    <mergeCell ref="B8:C8"/>
    <mergeCell ref="F5:H6"/>
    <mergeCell ref="I8:J8"/>
  </mergeCells>
  <printOptions horizontalCentered="1"/>
  <pageMargins left="0.4330708661417323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65" r:id="rId1"/>
  <headerFooter alignWithMargins="0">
    <oddHeader xml:space="preserve">&amp;L&amp;"Arial,Félkövér"Óbudai Egyetem
Alba Regia Műszaki Kar Geoinformatikai Intézet&amp;C&amp;"Arial CE,Félkövér"&amp;11Földmérő és földrendező alapszak&amp;12
&amp;11BSc D-tanterv
&amp;"Arial CE,Normál"&amp;12
&amp;R&amp;"Arial CE,Félkövér"Érvényes: 2017/2018. 
NAPPALI </oddHeader>
    <oddFooter>&amp;R&amp;"Arial CE,Félkövér"&amp;12&amp;P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KKMF SZGTI SZFVÁR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Pogatsnik Monika</cp:lastModifiedBy>
  <cp:lastPrinted>2018-09-27T14:56:05Z</cp:lastPrinted>
  <dcterms:created xsi:type="dcterms:W3CDTF">2001-09-27T10:36:13Z</dcterms:created>
  <dcterms:modified xsi:type="dcterms:W3CDTF">2018-09-27T15:02:38Z</dcterms:modified>
  <cp:category/>
  <cp:version/>
  <cp:contentType/>
  <cp:contentStatus/>
</cp:coreProperties>
</file>