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tabRatio="524" activeTab="0"/>
  </bookViews>
  <sheets>
    <sheet name="gépész nappali" sheetId="1" r:id="rId1"/>
  </sheets>
  <definedNames>
    <definedName name="_xlnm.Print_Area" localSheetId="0">'gépész nappali'!$A$1:$AQ$106</definedName>
  </definedNames>
  <calcPr fullCalcOnLoad="1"/>
</workbook>
</file>

<file path=xl/sharedStrings.xml><?xml version="1.0" encoding="utf-8"?>
<sst xmlns="http://schemas.openxmlformats.org/spreadsheetml/2006/main" count="372" uniqueCount="243">
  <si>
    <t>Mintatanterv</t>
  </si>
  <si>
    <t>nappali tagozat</t>
  </si>
  <si>
    <t>heti óraszámokkal (ea. tgy. l). ; követelményekkel (k.); kreditekkel (kr.)</t>
  </si>
  <si>
    <t>Sorszám</t>
  </si>
  <si>
    <t>Kód</t>
  </si>
  <si>
    <t>Tantárgyak</t>
  </si>
  <si>
    <t>heti óra</t>
  </si>
  <si>
    <t>Félévek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</si>
  <si>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</si>
  <si>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</si>
  <si>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</si>
  <si>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</si>
  <si>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</si>
  <si>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</si>
  <si>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</si>
  <si>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</si>
  <si>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</si>
  <si>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</si>
  <si>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</si>
  <si>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</si>
  <si>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</si>
  <si>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Szakmai törzsanyag összesen:</t>
  </si>
  <si>
    <t>Differenciált szakmai ismeretek</t>
  </si>
  <si>
    <t>Szakdolgozat</t>
  </si>
  <si>
    <t>Szigorlat (s)</t>
  </si>
  <si>
    <t>Vizsga (v)</t>
  </si>
  <si>
    <t>Testnevelés I.</t>
  </si>
  <si>
    <t>Testnevelés II.</t>
  </si>
  <si>
    <t>kredit</t>
  </si>
  <si>
    <t>Mérnöki fizika</t>
  </si>
  <si>
    <t>Mérnöki fizika mérések</t>
  </si>
  <si>
    <t>Kémia</t>
  </si>
  <si>
    <t>Általános géptan</t>
  </si>
  <si>
    <t>v</t>
  </si>
  <si>
    <t>Minőségbiztosítás</t>
  </si>
  <si>
    <t>CAD technika</t>
  </si>
  <si>
    <t>Irányítástechnika</t>
  </si>
  <si>
    <t>Forgácsolástechnológia alapjai</t>
  </si>
  <si>
    <t>Logisztikai alapismeretek</t>
  </si>
  <si>
    <t>Összes óraszám              heti</t>
  </si>
  <si>
    <t>Szabadon választható tárgyak:</t>
  </si>
  <si>
    <t xml:space="preserve">Záróvizsga tárgyak: </t>
  </si>
  <si>
    <t>Gyártóberend. és rendszerek I.</t>
  </si>
  <si>
    <t>Informatika  labor</t>
  </si>
  <si>
    <t>Matematika II aláírás</t>
  </si>
  <si>
    <t>Óbudai Egyetem</t>
  </si>
  <si>
    <t>Évközi jegy (é)</t>
  </si>
  <si>
    <t>é</t>
  </si>
  <si>
    <t>a</t>
  </si>
  <si>
    <t>Méréstechnika I.</t>
  </si>
  <si>
    <t>Méréstechnika II.</t>
  </si>
  <si>
    <t>Mikroökonómia</t>
  </si>
  <si>
    <t>Makroökonómia</t>
  </si>
  <si>
    <t>Ipari robotok I.</t>
  </si>
  <si>
    <t>Ipari robotok II.</t>
  </si>
  <si>
    <t>Anyagok és technológiák I.</t>
  </si>
  <si>
    <t>Anyagok és technológiák II.</t>
  </si>
  <si>
    <t>Karbantartási ismeretek</t>
  </si>
  <si>
    <t>Gépészeti folyamatok, eljárások</t>
  </si>
  <si>
    <t>Hő- és áramlástechnika II.</t>
  </si>
  <si>
    <t>Energetikai berendezések és rendszerek</t>
  </si>
  <si>
    <t>Informatika II.</t>
  </si>
  <si>
    <t>Automatizálás I.</t>
  </si>
  <si>
    <t>Automatizálás II.</t>
  </si>
  <si>
    <t>Géprajz, gépelemek, gépsz. II.</t>
  </si>
  <si>
    <t>Projektmunka</t>
  </si>
  <si>
    <t>Matematika II.</t>
  </si>
  <si>
    <t>Mechanika I. aláírás</t>
  </si>
  <si>
    <t>Logisztika és ellátási lánc menedzsment</t>
  </si>
  <si>
    <t>Hő- és áramlástechnika I.</t>
  </si>
  <si>
    <t xml:space="preserve">Gépészmérnöki alapképzési szak </t>
  </si>
  <si>
    <t>Matematika I.</t>
  </si>
  <si>
    <t>Mechanika I.</t>
  </si>
  <si>
    <t>Mechanika II.</t>
  </si>
  <si>
    <t>Mechanika III.</t>
  </si>
  <si>
    <t>Hő-és áramlástechnika I.</t>
  </si>
  <si>
    <t>Hő-és áramlástechnika II.</t>
  </si>
  <si>
    <t>Vállalkozás gazdaságtan I.</t>
  </si>
  <si>
    <t>Vállalkozás gazdaságtan II.</t>
  </si>
  <si>
    <t>Energiagazdálkodás és környezetvédelem</t>
  </si>
  <si>
    <t>Informatika I.</t>
  </si>
  <si>
    <t>Géprajz, gépelemek, gépszerkezetek II.</t>
  </si>
  <si>
    <t>Géprajz, gépelemek, gépszerkezetek III.</t>
  </si>
  <si>
    <t>Hő-és áramlástechnikai gépek</t>
  </si>
  <si>
    <t>Kritérium követelmények</t>
  </si>
  <si>
    <t>Aláírás (a)</t>
  </si>
  <si>
    <t>Mindösszesen alap+specializáció (krit. köv. nélkül)</t>
  </si>
  <si>
    <t>Gyártóberendezések és rendszerek I.</t>
  </si>
  <si>
    <t>Gyártóberendezések és rendszerek II.</t>
  </si>
  <si>
    <t>Hidraulikus és pneumatikus rendszerek</t>
  </si>
  <si>
    <t>Gépipari minőségellenőrzés</t>
  </si>
  <si>
    <t>Mérési adatgyűjtés, jelfeldolgozás</t>
  </si>
  <si>
    <t>Géprajz, gépelemek, gépsz.II.</t>
  </si>
  <si>
    <t>Géprajz, gépelemek, gépsz.I.</t>
  </si>
  <si>
    <t>Matematika II. aláírás</t>
  </si>
  <si>
    <t>80 teljesített kredit</t>
  </si>
  <si>
    <t>Gépműhely gyakorlat I.</t>
  </si>
  <si>
    <t>Méréstechnika I-II.</t>
  </si>
  <si>
    <t>Ipari folyamatok automatizálása</t>
  </si>
  <si>
    <t>Gyártástechnológia</t>
  </si>
  <si>
    <t>A tanterv kapcsolódó tárgyai:</t>
  </si>
  <si>
    <t>Ipari robotok I-II.
Automatizálás I-II.</t>
  </si>
  <si>
    <t>Gyártóberendezések és rendszerek I-II.</t>
  </si>
  <si>
    <t>Mechanika I</t>
  </si>
  <si>
    <t>Informatika I</t>
  </si>
  <si>
    <t>Anyagtudomány I</t>
  </si>
  <si>
    <t xml:space="preserve">AMIMA22GND </t>
  </si>
  <si>
    <t>Matematika II</t>
  </si>
  <si>
    <t>AMIFI12GND</t>
  </si>
  <si>
    <t>AMIME23GND</t>
  </si>
  <si>
    <t>Mechanika II</t>
  </si>
  <si>
    <t>AMIKG22GND</t>
  </si>
  <si>
    <t>AMIVG12GND</t>
  </si>
  <si>
    <t>Vállalkozás-gazdaságtan I</t>
  </si>
  <si>
    <t>AMIIA23GND</t>
  </si>
  <si>
    <t>Informatika II</t>
  </si>
  <si>
    <t xml:space="preserve">AMIGE13GND  </t>
  </si>
  <si>
    <t>Géprajz, gépelemek, gépsz.I</t>
  </si>
  <si>
    <t>AMIAT12GND</t>
  </si>
  <si>
    <t>Anyagtudomány II</t>
  </si>
  <si>
    <t>AMIAN12GND</t>
  </si>
  <si>
    <t>Anyagtechnológia alapjai I</t>
  </si>
  <si>
    <t>AMIGG12GND</t>
  </si>
  <si>
    <t>Gépműhely gyakorlat I**</t>
  </si>
  <si>
    <t xml:space="preserve">AMIMA12GND </t>
  </si>
  <si>
    <t>AMIKE11GND</t>
  </si>
  <si>
    <t>AMIME13GND</t>
  </si>
  <si>
    <t>AMIGT11GND</t>
  </si>
  <si>
    <t>AMIKG12GND</t>
  </si>
  <si>
    <t>AMIIA13GND</t>
  </si>
  <si>
    <t>AMIAT22GND</t>
  </si>
  <si>
    <t>D tanterv megfeleltetés</t>
  </si>
  <si>
    <t>AMXMA1KBNE</t>
  </si>
  <si>
    <t>AMXMA2GBNE</t>
  </si>
  <si>
    <t>AMXFI0GBNE</t>
  </si>
  <si>
    <t>AMXMF0GBNE</t>
  </si>
  <si>
    <t>AMXKE0GBNE</t>
  </si>
  <si>
    <t>AMXME1GBNE</t>
  </si>
  <si>
    <t>AMXME2GBNE</t>
  </si>
  <si>
    <t>AMXME3GBNE</t>
  </si>
  <si>
    <t>AMEHO1GBNE</t>
  </si>
  <si>
    <t>AMXHO2GBNE</t>
  </si>
  <si>
    <t>AMXGT0GBNE</t>
  </si>
  <si>
    <t>AMXKG1KBNE</t>
  </si>
  <si>
    <t>AMXKG2KBNE</t>
  </si>
  <si>
    <t>AMXVG1KBNE</t>
  </si>
  <si>
    <t>AMXVG2KBNE</t>
  </si>
  <si>
    <t>AMXMB0GBNE</t>
  </si>
  <si>
    <t>AMXEK0GBNE</t>
  </si>
  <si>
    <t>AMEJA0GBNE</t>
  </si>
  <si>
    <t>AMXIN1GBNE</t>
  </si>
  <si>
    <t>AMXIN2GBNE</t>
  </si>
  <si>
    <t>AMXIL0GBNE</t>
  </si>
  <si>
    <t>AMEGE1GBNE</t>
  </si>
  <si>
    <t>AMXGE2GBNE</t>
  </si>
  <si>
    <t>AMXGE3GBNE</t>
  </si>
  <si>
    <t>AMEAT0GBNE</t>
  </si>
  <si>
    <t>AMXIT0GBNE</t>
  </si>
  <si>
    <t>AMEET0GBNE</t>
  </si>
  <si>
    <t>AMXMT1GBNE</t>
  </si>
  <si>
    <t>AMXMT2GBNE</t>
  </si>
  <si>
    <t>AMXHA0GBNE</t>
  </si>
  <si>
    <t>AMXKI0GBNE</t>
  </si>
  <si>
    <t>AMXAN1GBNE</t>
  </si>
  <si>
    <t>AMXAN2GBNE</t>
  </si>
  <si>
    <t>AMXFA0GBNE</t>
  </si>
  <si>
    <t>AMXLG0GBNE</t>
  </si>
  <si>
    <t>AMEBE0GBNE</t>
  </si>
  <si>
    <t>AMTTE1KBNE</t>
  </si>
  <si>
    <t>AMTTE2KBNE</t>
  </si>
  <si>
    <t>AMGGG1GBNE</t>
  </si>
  <si>
    <t>AMGGG2GBNE</t>
  </si>
  <si>
    <t>AMWGF0GBNE</t>
  </si>
  <si>
    <t>AMWEB0GBNE</t>
  </si>
  <si>
    <t>AMWHP0GBNE</t>
  </si>
  <si>
    <t>AMWIR1GBNE</t>
  </si>
  <si>
    <t>AMWIR2GBNE</t>
  </si>
  <si>
    <t>AMWGM0GBNE</t>
  </si>
  <si>
    <t>AMWGR1GBNE</t>
  </si>
  <si>
    <t>AMWGR2GBNE</t>
  </si>
  <si>
    <t>AMWAU1GBNE</t>
  </si>
  <si>
    <t>AMWAU2GBNE</t>
  </si>
  <si>
    <t>AMWCT0GBNE</t>
  </si>
  <si>
    <t>AMWMJ0GBNE</t>
  </si>
  <si>
    <t>AMPPM0GBNE</t>
  </si>
  <si>
    <t>AMDSD0GBNE</t>
  </si>
  <si>
    <t>AMWLE0GBNE</t>
  </si>
  <si>
    <t>Előtanulmány leírás</t>
  </si>
  <si>
    <t>Géprajz, gépelemek, gépsz.I.  és  Mechanika II. aláírás</t>
  </si>
  <si>
    <t>Gazdasági és humán ismeretek összesen:</t>
  </si>
  <si>
    <t>Összesen TT, gazd+hum+szakmai törzs+krit. köv.:</t>
  </si>
  <si>
    <t>Hidraulikus és pneumatikus rendszerek vagy Ipari robotok II.</t>
  </si>
  <si>
    <t>Tárgykód</t>
  </si>
  <si>
    <t>AMXME0KBNE</t>
  </si>
  <si>
    <t>Menedzsment alapjai</t>
  </si>
  <si>
    <t>AMEPH0GBNE</t>
  </si>
  <si>
    <t>AMPPA0GBNE</t>
  </si>
  <si>
    <t>Projektmunka alapjai</t>
  </si>
  <si>
    <t>Alba Regia Műszaki Kar  Kar</t>
  </si>
  <si>
    <t>Matematika I. aláírás</t>
  </si>
  <si>
    <t>Hő-és áramlástechnika I.*</t>
  </si>
  <si>
    <t>Jogi ismeretek*</t>
  </si>
  <si>
    <t>Géprajz, gépelemek, gépszerkezetek I.*</t>
  </si>
  <si>
    <t>Anyagtechnológia alapjai*</t>
  </si>
  <si>
    <t>Elektrotechnika*</t>
  </si>
  <si>
    <t>Pneumatika, hidraulika*</t>
  </si>
  <si>
    <t>Munkavédelem, biztonságtechnika*</t>
  </si>
  <si>
    <t>Gépműhely gyakorlat I. **</t>
  </si>
  <si>
    <t>Gépműhely gyakorlat II. **</t>
  </si>
  <si>
    <t>Folyamattechnikai specializáció</t>
  </si>
  <si>
    <t>* e-learning blended formában indul</t>
  </si>
  <si>
    <t>*** Választható tárgyak félévente meghirdetett tárgyak közül választható, vagy K-MOOC online kurzusként elvégezhető.</t>
  </si>
  <si>
    <r>
      <t xml:space="preserve">**** szaknyelv A </t>
    </r>
    <r>
      <rPr>
        <b/>
        <sz val="8"/>
        <color indexed="10"/>
        <rFont val="Arial CE"/>
        <family val="0"/>
      </rPr>
      <t>vagy</t>
    </r>
    <r>
      <rPr>
        <b/>
        <sz val="8"/>
        <rFont val="Arial CE"/>
        <family val="0"/>
      </rPr>
      <t xml:space="preserve"> szaknyelv B teljesítendő (kiv. szakmai középfokú vagy felsőfokú nyelvvizsga esetén)</t>
    </r>
  </si>
  <si>
    <t>** szakirányú középiskolában végzettek, és duális hallgatók számára nem kötelező!</t>
  </si>
  <si>
    <t>***** A kritériumtárgyak (ajánlott félév: 5. vagy 6.)</t>
  </si>
  <si>
    <t>AMWLE0GBNE#</t>
  </si>
  <si>
    <t>Logisztika és ellátási lánc menedzsment #párh.felvétel</t>
  </si>
  <si>
    <t>AMXLG0GBNE #</t>
  </si>
  <si>
    <t>Logisztikai alapismeretek #párh.felvétel</t>
  </si>
  <si>
    <t>41.</t>
  </si>
  <si>
    <t>AMIPATKBNE</t>
  </si>
  <si>
    <t>Patronálás I.</t>
  </si>
  <si>
    <t>42.</t>
  </si>
  <si>
    <t>AMIPA2KBNE</t>
  </si>
  <si>
    <t>Patronálás II.</t>
  </si>
  <si>
    <t>43.</t>
  </si>
  <si>
    <t>AMFAA1BBNE</t>
  </si>
  <si>
    <t>Szaknyelv A (nyelvvizsga nélkül) ****</t>
  </si>
  <si>
    <t>Online szintfelmérő teszt</t>
  </si>
  <si>
    <t>44.</t>
  </si>
  <si>
    <t>AMFAB1BBNE</t>
  </si>
  <si>
    <t>Szaknyelv B (nyelvvizsgával) ****</t>
  </si>
  <si>
    <t>45.</t>
  </si>
  <si>
    <t>AMK…KBNE</t>
  </si>
  <si>
    <t>Kritériumtárgy I. (angol) *****</t>
  </si>
  <si>
    <t>46.</t>
  </si>
  <si>
    <t>Kritériumtárgy II. (angol) *****</t>
  </si>
  <si>
    <t>E tanterv érvényes 2017/18-as tanévtől</t>
  </si>
  <si>
    <t>Szabadon választható tárgy 1***</t>
  </si>
  <si>
    <t>Szabadon választható tárgy 2***</t>
  </si>
  <si>
    <t>Szabadon választható tárgy 3***</t>
  </si>
  <si>
    <t>Középfokú nyelvvizsga (A v.B v.C típusú)</t>
  </si>
  <si>
    <t>Szaknyelv A vagy Szaknyelv B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</si>
</sst>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53">
    <font>
      <sz val="10"/>
      <name val="Arial"/>
      <family val="0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5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1"/>
      <name val="Arial CE"/>
      <family val="0"/>
    </font>
    <font>
      <b/>
      <sz val="8"/>
      <name val="Arial CE"/>
      <family val="0"/>
    </font>
    <font>
      <b/>
      <i/>
      <sz val="8"/>
      <name val="Arial CE"/>
      <family val="0"/>
    </font>
    <font>
      <sz val="8"/>
      <name val="Arial"/>
      <family val="2"/>
    </font>
    <font>
      <b/>
      <sz val="8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tted"/>
      <right style="medium"/>
      <top style="medium"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 style="thin"/>
      <top style="medium"/>
      <bottom style="dotted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 style="dotted"/>
      <bottom style="dotted"/>
    </border>
    <border>
      <left style="dashed"/>
      <right style="thin"/>
      <top style="dotted"/>
      <bottom>
        <color indexed="63"/>
      </bottom>
    </border>
    <border>
      <left style="dashed"/>
      <right style="thin"/>
      <top style="dotted"/>
      <bottom style="medium"/>
    </border>
    <border>
      <left style="dashed"/>
      <right style="thin"/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ashed"/>
      <right style="medium"/>
      <top style="medium"/>
      <bottom style="thin"/>
    </border>
    <border>
      <left style="dashed"/>
      <right style="medium"/>
      <top style="thin"/>
      <bottom style="thin"/>
    </border>
    <border>
      <left style="dashed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vertical="center"/>
    </xf>
    <xf numFmtId="0" fontId="7" fillId="0" borderId="56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vertical="center"/>
    </xf>
    <xf numFmtId="0" fontId="7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52" fillId="0" borderId="2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8" fillId="0" borderId="69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7" fillId="0" borderId="70" xfId="0" applyFont="1" applyFill="1" applyBorder="1" applyAlignment="1">
      <alignment horizontal="left" vertical="center"/>
    </xf>
    <xf numFmtId="0" fontId="7" fillId="0" borderId="71" xfId="0" applyFont="1" applyFill="1" applyBorder="1" applyAlignment="1">
      <alignment horizontal="left" vertical="center"/>
    </xf>
    <xf numFmtId="0" fontId="7" fillId="0" borderId="72" xfId="0" applyFont="1" applyFill="1" applyBorder="1" applyAlignment="1">
      <alignment horizontal="left" vertical="center"/>
    </xf>
    <xf numFmtId="0" fontId="8" fillId="0" borderId="73" xfId="0" applyFont="1" applyFill="1" applyBorder="1" applyAlignment="1">
      <alignment horizontal="left" vertical="center"/>
    </xf>
    <xf numFmtId="0" fontId="8" fillId="0" borderId="74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vertical="center"/>
    </xf>
    <xf numFmtId="0" fontId="7" fillId="0" borderId="75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56" xfId="0" applyFont="1" applyFill="1" applyBorder="1" applyAlignment="1">
      <alignment horizontal="center" vertical="center" wrapText="1" shrinkToFit="1"/>
    </xf>
    <xf numFmtId="0" fontId="6" fillId="0" borderId="56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left" vertical="center" wrapText="1"/>
    </xf>
    <xf numFmtId="0" fontId="7" fillId="0" borderId="78" xfId="0" applyFont="1" applyFill="1" applyBorder="1" applyAlignment="1">
      <alignment horizontal="left" vertical="center" wrapText="1"/>
    </xf>
    <xf numFmtId="0" fontId="7" fillId="0" borderId="79" xfId="0" applyFont="1" applyFill="1" applyBorder="1" applyAlignment="1">
      <alignment horizontal="left" vertical="center" wrapText="1"/>
    </xf>
    <xf numFmtId="0" fontId="7" fillId="0" borderId="80" xfId="0" applyFont="1" applyFill="1" applyBorder="1" applyAlignment="1">
      <alignment horizontal="left" vertical="center" wrapText="1"/>
    </xf>
    <xf numFmtId="0" fontId="7" fillId="0" borderId="77" xfId="0" applyFont="1" applyFill="1" applyBorder="1" applyAlignment="1">
      <alignment horizontal="left" vertical="center"/>
    </xf>
    <xf numFmtId="0" fontId="7" fillId="0" borderId="78" xfId="0" applyFont="1" applyFill="1" applyBorder="1" applyAlignment="1">
      <alignment horizontal="left" vertical="center"/>
    </xf>
    <xf numFmtId="0" fontId="7" fillId="0" borderId="80" xfId="0" applyFont="1" applyFill="1" applyBorder="1" applyAlignment="1">
      <alignment horizontal="left" vertical="center"/>
    </xf>
    <xf numFmtId="0" fontId="7" fillId="0" borderId="8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8" fillId="0" borderId="82" xfId="0" applyFont="1" applyFill="1" applyBorder="1" applyAlignment="1">
      <alignment vertical="center" wrapText="1"/>
    </xf>
    <xf numFmtId="0" fontId="8" fillId="0" borderId="83" xfId="0" applyFont="1" applyFill="1" applyBorder="1" applyAlignment="1">
      <alignment vertical="center" wrapText="1"/>
    </xf>
    <xf numFmtId="0" fontId="8" fillId="0" borderId="83" xfId="0" applyFont="1" applyFill="1" applyBorder="1" applyAlignment="1">
      <alignment vertical="center"/>
    </xf>
    <xf numFmtId="0" fontId="8" fillId="0" borderId="84" xfId="0" applyFont="1" applyFill="1" applyBorder="1" applyAlignment="1">
      <alignment vertical="center" wrapText="1"/>
    </xf>
    <xf numFmtId="0" fontId="8" fillId="0" borderId="85" xfId="0" applyFont="1" applyFill="1" applyBorder="1" applyAlignment="1">
      <alignment vertical="center"/>
    </xf>
    <xf numFmtId="0" fontId="8" fillId="0" borderId="86" xfId="0" applyFont="1" applyFill="1" applyBorder="1" applyAlignment="1">
      <alignment vertical="center"/>
    </xf>
    <xf numFmtId="0" fontId="8" fillId="0" borderId="86" xfId="0" applyFont="1" applyFill="1" applyBorder="1" applyAlignment="1">
      <alignment vertical="center" wrapText="1"/>
    </xf>
    <xf numFmtId="0" fontId="8" fillId="0" borderId="87" xfId="0" applyFont="1" applyFill="1" applyBorder="1" applyAlignment="1">
      <alignment vertical="center"/>
    </xf>
    <xf numFmtId="0" fontId="8" fillId="0" borderId="88" xfId="0" applyFont="1" applyFill="1" applyBorder="1" applyAlignment="1">
      <alignment vertical="center" wrapText="1"/>
    </xf>
    <xf numFmtId="0" fontId="9" fillId="0" borderId="83" xfId="0" applyFont="1" applyFill="1" applyBorder="1" applyAlignment="1">
      <alignment vertical="center"/>
    </xf>
    <xf numFmtId="0" fontId="8" fillId="0" borderId="84" xfId="0" applyFont="1" applyFill="1" applyBorder="1" applyAlignment="1">
      <alignment vertical="center"/>
    </xf>
    <xf numFmtId="0" fontId="9" fillId="0" borderId="86" xfId="0" applyFont="1" applyFill="1" applyBorder="1" applyAlignment="1">
      <alignment vertical="center"/>
    </xf>
    <xf numFmtId="0" fontId="8" fillId="0" borderId="88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89" xfId="0" applyFont="1" applyFill="1" applyBorder="1" applyAlignment="1">
      <alignment vertical="center"/>
    </xf>
    <xf numFmtId="0" fontId="7" fillId="0" borderId="89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vertical="center"/>
    </xf>
    <xf numFmtId="0" fontId="7" fillId="0" borderId="92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vertical="center"/>
    </xf>
    <xf numFmtId="0" fontId="7" fillId="0" borderId="94" xfId="0" applyFont="1" applyFill="1" applyBorder="1" applyAlignment="1">
      <alignment vertical="center"/>
    </xf>
    <xf numFmtId="0" fontId="7" fillId="0" borderId="94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8" fillId="0" borderId="96" xfId="0" applyFont="1" applyFill="1" applyBorder="1" applyAlignment="1">
      <alignment horizontal="left" vertical="center" wrapText="1"/>
    </xf>
    <xf numFmtId="0" fontId="8" fillId="0" borderId="97" xfId="0" applyFont="1" applyFill="1" applyBorder="1" applyAlignment="1">
      <alignment horizontal="left" vertical="center" wrapText="1"/>
    </xf>
    <xf numFmtId="0" fontId="8" fillId="0" borderId="98" xfId="0" applyFont="1" applyFill="1" applyBorder="1" applyAlignment="1">
      <alignment horizontal="left" vertical="center"/>
    </xf>
    <xf numFmtId="0" fontId="8" fillId="0" borderId="96" xfId="0" applyFont="1" applyFill="1" applyBorder="1" applyAlignment="1">
      <alignment horizontal="left" vertical="center"/>
    </xf>
    <xf numFmtId="0" fontId="8" fillId="0" borderId="97" xfId="0" applyFont="1" applyFill="1" applyBorder="1" applyAlignment="1">
      <alignment horizontal="left" vertical="center"/>
    </xf>
    <xf numFmtId="0" fontId="7" fillId="0" borderId="79" xfId="0" applyFont="1" applyFill="1" applyBorder="1" applyAlignment="1">
      <alignment horizontal="left" vertical="center"/>
    </xf>
    <xf numFmtId="0" fontId="8" fillId="0" borderId="99" xfId="0" applyFont="1" applyFill="1" applyBorder="1" applyAlignment="1">
      <alignment vertical="center"/>
    </xf>
    <xf numFmtId="0" fontId="6" fillId="0" borderId="100" xfId="0" applyFont="1" applyFill="1" applyBorder="1" applyAlignment="1">
      <alignment horizontal="center" vertical="center" wrapText="1" shrinkToFit="1"/>
    </xf>
    <xf numFmtId="0" fontId="6" fillId="0" borderId="10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0" borderId="98" xfId="0" applyFont="1" applyFill="1" applyBorder="1" applyAlignment="1">
      <alignment horizontal="left" vertical="center" wrapText="1"/>
    </xf>
    <xf numFmtId="0" fontId="8" fillId="0" borderId="78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25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5" fillId="0" borderId="0" xfId="0" applyFont="1" applyFill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01" xfId="0" applyFont="1" applyFill="1" applyBorder="1" applyAlignment="1">
      <alignment horizontal="center" vertical="center"/>
    </xf>
    <xf numFmtId="0" fontId="1" fillId="0" borderId="98" xfId="0" applyFont="1" applyFill="1" applyBorder="1" applyAlignment="1">
      <alignment horizontal="center" vertical="center"/>
    </xf>
    <xf numFmtId="0" fontId="1" fillId="0" borderId="10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00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48"/>
  <sheetViews>
    <sheetView tabSelected="1" view="pageBreakPreview" zoomScale="120" zoomScaleSheetLayoutView="120" workbookViewId="0" topLeftCell="A1">
      <selection activeCell="A1" sqref="A1"/>
    </sheetView>
  </sheetViews>
  <sheetFormatPr defaultColWidth="9.140625" defaultRowHeight="12.75" customHeight="1"/>
  <cols>
    <col min="1" max="1" width="7.57421875" style="12" customWidth="1"/>
    <col min="2" max="2" width="18.140625" style="12" bestFit="1" customWidth="1"/>
    <col min="3" max="3" width="39.7109375" style="12" customWidth="1"/>
    <col min="4" max="4" width="6.421875" style="12" customWidth="1"/>
    <col min="5" max="5" width="7.00390625" style="12" bestFit="1" customWidth="1"/>
    <col min="6" max="6" width="4.7109375" style="12" customWidth="1"/>
    <col min="7" max="7" width="3.57421875" style="12" customWidth="1"/>
    <col min="8" max="8" width="3.28125" style="12" customWidth="1"/>
    <col min="9" max="9" width="3.140625" style="12" customWidth="1"/>
    <col min="10" max="10" width="4.421875" style="12" customWidth="1"/>
    <col min="11" max="11" width="5.140625" style="12" customWidth="1"/>
    <col min="12" max="12" width="3.7109375" style="12" customWidth="1"/>
    <col min="13" max="13" width="3.28125" style="12" customWidth="1"/>
    <col min="14" max="14" width="3.140625" style="12" customWidth="1"/>
    <col min="15" max="16" width="3.7109375" style="12" customWidth="1"/>
    <col min="17" max="18" width="3.57421875" style="12" customWidth="1"/>
    <col min="19" max="19" width="3.140625" style="12" customWidth="1"/>
    <col min="20" max="21" width="3.7109375" style="12" customWidth="1"/>
    <col min="22" max="22" width="3.421875" style="12" customWidth="1"/>
    <col min="23" max="23" width="3.7109375" style="12" customWidth="1"/>
    <col min="24" max="24" width="3.140625" style="12" customWidth="1"/>
    <col min="25" max="26" width="3.7109375" style="12" customWidth="1"/>
    <col min="27" max="27" width="4.00390625" style="12" customWidth="1"/>
    <col min="28" max="28" width="3.421875" style="12" customWidth="1"/>
    <col min="29" max="29" width="4.7109375" style="12" customWidth="1"/>
    <col min="30" max="32" width="3.8515625" style="12" customWidth="1"/>
    <col min="33" max="33" width="4.00390625" style="12" customWidth="1"/>
    <col min="34" max="34" width="3.00390625" style="12" customWidth="1"/>
    <col min="35" max="37" width="3.8515625" style="12" customWidth="1"/>
    <col min="38" max="38" width="4.00390625" style="12" customWidth="1"/>
    <col min="39" max="39" width="3.00390625" style="12" customWidth="1"/>
    <col min="40" max="40" width="3.8515625" style="12" customWidth="1"/>
    <col min="41" max="41" width="16.00390625" style="119" bestFit="1" customWidth="1"/>
    <col min="42" max="42" width="15.7109375" style="14" bestFit="1" customWidth="1"/>
    <col min="43" max="43" width="42.140625" style="115" bestFit="1" customWidth="1"/>
    <col min="44" max="44" width="13.421875" style="12" bestFit="1" customWidth="1"/>
    <col min="45" max="45" width="22.140625" style="12" bestFit="1" customWidth="1"/>
    <col min="46" max="16384" width="9.140625" style="12" customWidth="1"/>
  </cols>
  <sheetData>
    <row r="1" spans="12:43" ht="12.75" customHeight="1">
      <c r="L1" s="13"/>
      <c r="M1" s="13"/>
      <c r="N1" s="13"/>
      <c r="R1" s="112" t="s">
        <v>0</v>
      </c>
      <c r="S1" s="13"/>
      <c r="T1" s="13"/>
      <c r="U1" s="13"/>
      <c r="V1" s="13"/>
      <c r="AQ1" s="183" t="s">
        <v>237</v>
      </c>
    </row>
    <row r="2" spans="2:5" ht="12.75" customHeight="1">
      <c r="B2" s="16" t="s">
        <v>45</v>
      </c>
      <c r="C2" s="16"/>
      <c r="D2" s="16"/>
      <c r="E2" s="16"/>
    </row>
    <row r="3" spans="2:43" ht="19.5" thickBot="1">
      <c r="B3" s="16" t="s">
        <v>198</v>
      </c>
      <c r="C3" s="16"/>
      <c r="D3" s="16"/>
      <c r="E3" s="16"/>
      <c r="F3" s="13"/>
      <c r="G3" s="13"/>
      <c r="H3" s="13"/>
      <c r="I3" s="13"/>
      <c r="J3" s="13"/>
      <c r="K3" s="13"/>
      <c r="L3" s="13"/>
      <c r="M3" s="13"/>
      <c r="N3" s="13"/>
      <c r="Q3" s="112" t="s">
        <v>70</v>
      </c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 t="s">
        <v>1</v>
      </c>
      <c r="AJ3" s="13"/>
      <c r="AK3" s="13"/>
      <c r="AL3" s="13"/>
      <c r="AM3" s="13"/>
      <c r="AN3" s="13"/>
      <c r="AO3" s="120"/>
      <c r="AP3" s="17"/>
      <c r="AQ3" s="116"/>
    </row>
    <row r="4" spans="1:45" s="1" customFormat="1" ht="12.75" customHeight="1" thickBot="1">
      <c r="A4" s="7"/>
      <c r="B4" s="8"/>
      <c r="C4" s="8"/>
      <c r="D4" s="8"/>
      <c r="E4" s="18"/>
      <c r="F4" s="18"/>
      <c r="G4" s="18"/>
      <c r="H4" s="18"/>
      <c r="I4" s="18"/>
      <c r="J4" s="18"/>
      <c r="K4" s="18"/>
      <c r="L4" s="18"/>
      <c r="M4" s="18"/>
      <c r="N4" s="18"/>
      <c r="O4" s="121" t="s">
        <v>2</v>
      </c>
      <c r="P4" s="148"/>
      <c r="Q4" s="14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36"/>
      <c r="AO4" s="215"/>
      <c r="AP4" s="215"/>
      <c r="AQ4" s="216"/>
      <c r="AR4" s="202" t="s">
        <v>131</v>
      </c>
      <c r="AS4" s="203"/>
    </row>
    <row r="5" spans="1:45" s="1" customFormat="1" ht="12.75" customHeight="1">
      <c r="A5" s="181" t="s">
        <v>3</v>
      </c>
      <c r="B5" s="182" t="s">
        <v>4</v>
      </c>
      <c r="C5" s="210" t="s">
        <v>5</v>
      </c>
      <c r="D5" s="208" t="s">
        <v>6</v>
      </c>
      <c r="E5" s="210" t="s">
        <v>28</v>
      </c>
      <c r="F5" s="212" t="s">
        <v>7</v>
      </c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4"/>
      <c r="AO5" s="217"/>
      <c r="AP5" s="217"/>
      <c r="AQ5" s="218"/>
      <c r="AR5" s="204"/>
      <c r="AS5" s="205"/>
    </row>
    <row r="6" spans="1:45" s="1" customFormat="1" ht="12.75" customHeight="1" thickBot="1">
      <c r="A6" s="137"/>
      <c r="B6" s="138"/>
      <c r="C6" s="211"/>
      <c r="D6" s="209"/>
      <c r="E6" s="211"/>
      <c r="F6" s="22"/>
      <c r="G6" s="22"/>
      <c r="H6" s="22" t="s">
        <v>8</v>
      </c>
      <c r="I6" s="22"/>
      <c r="J6" s="23"/>
      <c r="K6" s="22"/>
      <c r="L6" s="22"/>
      <c r="M6" s="22" t="s">
        <v>9</v>
      </c>
      <c r="N6" s="22"/>
      <c r="O6" s="23"/>
      <c r="P6" s="22"/>
      <c r="Q6" s="22"/>
      <c r="R6" s="24" t="s">
        <v>10</v>
      </c>
      <c r="S6" s="22"/>
      <c r="T6" s="23"/>
      <c r="U6" s="22"/>
      <c r="V6" s="22"/>
      <c r="W6" s="24" t="s">
        <v>11</v>
      </c>
      <c r="X6" s="22"/>
      <c r="Y6" s="23"/>
      <c r="Z6" s="22"/>
      <c r="AA6" s="22"/>
      <c r="AB6" s="24" t="s">
        <v>12</v>
      </c>
      <c r="AC6" s="22"/>
      <c r="AD6" s="23"/>
      <c r="AE6" s="25"/>
      <c r="AF6" s="22"/>
      <c r="AG6" s="22" t="s">
        <v>13</v>
      </c>
      <c r="AH6" s="22"/>
      <c r="AI6" s="23"/>
      <c r="AJ6" s="25"/>
      <c r="AK6" s="22"/>
      <c r="AL6" s="22" t="s">
        <v>14</v>
      </c>
      <c r="AM6" s="22"/>
      <c r="AN6" s="23"/>
      <c r="AO6" s="217"/>
      <c r="AP6" s="217"/>
      <c r="AQ6" s="218"/>
      <c r="AR6" s="206"/>
      <c r="AS6" s="207"/>
    </row>
    <row r="7" spans="1:45" s="1" customFormat="1" ht="12.75" customHeight="1" thickBot="1">
      <c r="A7" s="26"/>
      <c r="B7" s="28"/>
      <c r="C7" s="29"/>
      <c r="D7" s="19"/>
      <c r="E7" s="30"/>
      <c r="F7" s="31" t="s">
        <v>15</v>
      </c>
      <c r="G7" s="31" t="s">
        <v>16</v>
      </c>
      <c r="H7" s="31" t="s">
        <v>17</v>
      </c>
      <c r="I7" s="31" t="s">
        <v>18</v>
      </c>
      <c r="J7" s="32" t="s">
        <v>19</v>
      </c>
      <c r="K7" s="19" t="s">
        <v>15</v>
      </c>
      <c r="L7" s="20" t="s">
        <v>16</v>
      </c>
      <c r="M7" s="20" t="s">
        <v>17</v>
      </c>
      <c r="N7" s="20" t="s">
        <v>18</v>
      </c>
      <c r="O7" s="33" t="s">
        <v>19</v>
      </c>
      <c r="P7" s="20" t="s">
        <v>15</v>
      </c>
      <c r="Q7" s="20" t="s">
        <v>16</v>
      </c>
      <c r="R7" s="20" t="s">
        <v>17</v>
      </c>
      <c r="S7" s="20" t="s">
        <v>18</v>
      </c>
      <c r="T7" s="34" t="s">
        <v>19</v>
      </c>
      <c r="U7" s="19" t="s">
        <v>15</v>
      </c>
      <c r="V7" s="20" t="s">
        <v>16</v>
      </c>
      <c r="W7" s="20" t="s">
        <v>17</v>
      </c>
      <c r="X7" s="20" t="s">
        <v>18</v>
      </c>
      <c r="Y7" s="33" t="s">
        <v>19</v>
      </c>
      <c r="Z7" s="20" t="s">
        <v>15</v>
      </c>
      <c r="AA7" s="20" t="s">
        <v>16</v>
      </c>
      <c r="AB7" s="20" t="s">
        <v>17</v>
      </c>
      <c r="AC7" s="20" t="s">
        <v>18</v>
      </c>
      <c r="AD7" s="33" t="s">
        <v>19</v>
      </c>
      <c r="AE7" s="31" t="s">
        <v>15</v>
      </c>
      <c r="AF7" s="31" t="s">
        <v>16</v>
      </c>
      <c r="AG7" s="31" t="s">
        <v>17</v>
      </c>
      <c r="AH7" s="31" t="s">
        <v>18</v>
      </c>
      <c r="AI7" s="35" t="s">
        <v>19</v>
      </c>
      <c r="AJ7" s="31" t="s">
        <v>15</v>
      </c>
      <c r="AK7" s="31" t="s">
        <v>16</v>
      </c>
      <c r="AL7" s="31" t="s">
        <v>17</v>
      </c>
      <c r="AM7" s="31" t="s">
        <v>18</v>
      </c>
      <c r="AN7" s="35" t="s">
        <v>19</v>
      </c>
      <c r="AO7" s="62" t="s">
        <v>192</v>
      </c>
      <c r="AP7" s="39" t="s">
        <v>192</v>
      </c>
      <c r="AQ7" s="117" t="s">
        <v>187</v>
      </c>
      <c r="AR7" s="149" t="s">
        <v>192</v>
      </c>
      <c r="AS7" s="150" t="s">
        <v>5</v>
      </c>
    </row>
    <row r="8" spans="1:45" s="2" customFormat="1" ht="12.75" customHeight="1" thickBot="1">
      <c r="A8" s="9" t="s">
        <v>20</v>
      </c>
      <c r="B8" s="129"/>
      <c r="C8" s="129"/>
      <c r="D8" s="37">
        <f aca="true" t="shared" si="0" ref="D8:AN8">SUM(D9:D19)</f>
        <v>37</v>
      </c>
      <c r="E8" s="37">
        <f t="shared" si="0"/>
        <v>48</v>
      </c>
      <c r="F8" s="38">
        <f t="shared" si="0"/>
        <v>10</v>
      </c>
      <c r="G8" s="38">
        <f t="shared" si="0"/>
        <v>5</v>
      </c>
      <c r="H8" s="38">
        <f t="shared" si="0"/>
        <v>1</v>
      </c>
      <c r="I8" s="38">
        <f t="shared" si="0"/>
        <v>0</v>
      </c>
      <c r="J8" s="38">
        <f t="shared" si="0"/>
        <v>19</v>
      </c>
      <c r="K8" s="38">
        <f t="shared" si="0"/>
        <v>7</v>
      </c>
      <c r="L8" s="38">
        <f t="shared" si="0"/>
        <v>5</v>
      </c>
      <c r="M8" s="38">
        <f t="shared" si="0"/>
        <v>0</v>
      </c>
      <c r="N8" s="38">
        <f t="shared" si="0"/>
        <v>0</v>
      </c>
      <c r="O8" s="38">
        <f t="shared" si="0"/>
        <v>15</v>
      </c>
      <c r="P8" s="38">
        <f t="shared" si="0"/>
        <v>3</v>
      </c>
      <c r="Q8" s="38">
        <f t="shared" si="0"/>
        <v>2</v>
      </c>
      <c r="R8" s="38">
        <f t="shared" si="0"/>
        <v>1</v>
      </c>
      <c r="S8" s="38">
        <f t="shared" si="0"/>
        <v>0</v>
      </c>
      <c r="T8" s="38">
        <f t="shared" si="0"/>
        <v>9</v>
      </c>
      <c r="U8" s="38">
        <f t="shared" si="0"/>
        <v>1</v>
      </c>
      <c r="V8" s="38">
        <f t="shared" si="0"/>
        <v>1</v>
      </c>
      <c r="W8" s="38">
        <f t="shared" si="0"/>
        <v>1</v>
      </c>
      <c r="X8" s="38">
        <f t="shared" si="0"/>
        <v>0</v>
      </c>
      <c r="Y8" s="38">
        <f t="shared" si="0"/>
        <v>5</v>
      </c>
      <c r="Z8" s="38">
        <f t="shared" si="0"/>
        <v>0</v>
      </c>
      <c r="AA8" s="38">
        <f t="shared" si="0"/>
        <v>0</v>
      </c>
      <c r="AB8" s="38">
        <f t="shared" si="0"/>
        <v>0</v>
      </c>
      <c r="AC8" s="38">
        <f t="shared" si="0"/>
        <v>0</v>
      </c>
      <c r="AD8" s="38">
        <f t="shared" si="0"/>
        <v>0</v>
      </c>
      <c r="AE8" s="38">
        <f t="shared" si="0"/>
        <v>0</v>
      </c>
      <c r="AF8" s="38">
        <f t="shared" si="0"/>
        <v>0</v>
      </c>
      <c r="AG8" s="38">
        <f t="shared" si="0"/>
        <v>0</v>
      </c>
      <c r="AH8" s="38">
        <f t="shared" si="0"/>
        <v>0</v>
      </c>
      <c r="AI8" s="38">
        <f t="shared" si="0"/>
        <v>0</v>
      </c>
      <c r="AJ8" s="38">
        <f t="shared" si="0"/>
        <v>0</v>
      </c>
      <c r="AK8" s="38">
        <f t="shared" si="0"/>
        <v>0</v>
      </c>
      <c r="AL8" s="38">
        <f t="shared" si="0"/>
        <v>0</v>
      </c>
      <c r="AM8" s="38">
        <f t="shared" si="0"/>
        <v>0</v>
      </c>
      <c r="AN8" s="64">
        <f t="shared" si="0"/>
        <v>0</v>
      </c>
      <c r="AO8" s="221"/>
      <c r="AP8" s="221"/>
      <c r="AQ8" s="222"/>
      <c r="AR8" s="200"/>
      <c r="AS8" s="201"/>
    </row>
    <row r="9" spans="1:45" s="48" customFormat="1" ht="13.5" thickBot="1">
      <c r="A9" s="40">
        <v>1</v>
      </c>
      <c r="B9" s="113" t="s">
        <v>132</v>
      </c>
      <c r="C9" s="41" t="s">
        <v>71</v>
      </c>
      <c r="D9" s="42">
        <f aca="true" t="shared" si="1" ref="D9:D19">SUM(F9:AN9)-E9</f>
        <v>6</v>
      </c>
      <c r="E9" s="42">
        <f aca="true" t="shared" si="2" ref="E9:E19">J9+O9+T9+Y9+AD9+AI9+AN9</f>
        <v>6</v>
      </c>
      <c r="F9" s="43">
        <v>3</v>
      </c>
      <c r="G9" s="44">
        <v>3</v>
      </c>
      <c r="H9" s="44">
        <v>0</v>
      </c>
      <c r="I9" s="44" t="s">
        <v>33</v>
      </c>
      <c r="J9" s="45">
        <v>6</v>
      </c>
      <c r="K9" s="46"/>
      <c r="L9" s="44"/>
      <c r="M9" s="44"/>
      <c r="N9" s="44"/>
      <c r="O9" s="47"/>
      <c r="P9" s="43"/>
      <c r="Q9" s="44"/>
      <c r="R9" s="44"/>
      <c r="S9" s="44"/>
      <c r="T9" s="45"/>
      <c r="U9" s="46"/>
      <c r="V9" s="44"/>
      <c r="W9" s="44"/>
      <c r="X9" s="44"/>
      <c r="Y9" s="47"/>
      <c r="Z9" s="43"/>
      <c r="AA9" s="44"/>
      <c r="AB9" s="44"/>
      <c r="AC9" s="44"/>
      <c r="AD9" s="45"/>
      <c r="AE9" s="46"/>
      <c r="AF9" s="44"/>
      <c r="AG9" s="44"/>
      <c r="AH9" s="44"/>
      <c r="AI9" s="47"/>
      <c r="AJ9" s="46"/>
      <c r="AK9" s="44"/>
      <c r="AL9" s="44"/>
      <c r="AM9" s="44"/>
      <c r="AN9" s="47"/>
      <c r="AO9" s="139"/>
      <c r="AP9" s="139"/>
      <c r="AQ9" s="118"/>
      <c r="AR9" s="151" t="s">
        <v>124</v>
      </c>
      <c r="AS9" s="155" t="s">
        <v>71</v>
      </c>
    </row>
    <row r="10" spans="1:45" s="48" customFormat="1" ht="12.75" customHeight="1" thickBot="1">
      <c r="A10" s="40">
        <v>2</v>
      </c>
      <c r="B10" s="41" t="s">
        <v>133</v>
      </c>
      <c r="C10" s="41" t="s">
        <v>66</v>
      </c>
      <c r="D10" s="42">
        <f t="shared" si="1"/>
        <v>6</v>
      </c>
      <c r="E10" s="42">
        <f t="shared" si="2"/>
        <v>6</v>
      </c>
      <c r="F10" s="43"/>
      <c r="G10" s="44"/>
      <c r="H10" s="44"/>
      <c r="I10" s="44"/>
      <c r="J10" s="45"/>
      <c r="K10" s="46">
        <v>3</v>
      </c>
      <c r="L10" s="44">
        <v>3</v>
      </c>
      <c r="M10" s="44">
        <v>0</v>
      </c>
      <c r="N10" s="44" t="s">
        <v>33</v>
      </c>
      <c r="O10" s="47">
        <v>6</v>
      </c>
      <c r="P10" s="43"/>
      <c r="Q10" s="44"/>
      <c r="R10" s="44"/>
      <c r="S10" s="44"/>
      <c r="T10" s="45"/>
      <c r="U10" s="46"/>
      <c r="V10" s="44"/>
      <c r="W10" s="44"/>
      <c r="X10" s="44"/>
      <c r="Y10" s="47"/>
      <c r="Z10" s="43"/>
      <c r="AA10" s="44"/>
      <c r="AB10" s="44"/>
      <c r="AC10" s="44"/>
      <c r="AD10" s="45"/>
      <c r="AE10" s="46"/>
      <c r="AF10" s="44"/>
      <c r="AG10" s="44"/>
      <c r="AH10" s="44"/>
      <c r="AI10" s="47"/>
      <c r="AJ10" s="46"/>
      <c r="AK10" s="44"/>
      <c r="AL10" s="44"/>
      <c r="AM10" s="44"/>
      <c r="AN10" s="47"/>
      <c r="AO10" s="140" t="str">
        <f>B9</f>
        <v>AMXMA1KBNE</v>
      </c>
      <c r="AP10" s="140"/>
      <c r="AQ10" s="184" t="s">
        <v>199</v>
      </c>
      <c r="AR10" s="152" t="s">
        <v>106</v>
      </c>
      <c r="AS10" s="156" t="s">
        <v>107</v>
      </c>
    </row>
    <row r="11" spans="1:45" s="48" customFormat="1" ht="12.75" customHeight="1" thickBot="1">
      <c r="A11" s="40">
        <v>3</v>
      </c>
      <c r="B11" s="41" t="s">
        <v>134</v>
      </c>
      <c r="C11" s="41" t="s">
        <v>29</v>
      </c>
      <c r="D11" s="42">
        <f t="shared" si="1"/>
        <v>2</v>
      </c>
      <c r="E11" s="42">
        <f t="shared" si="2"/>
        <v>4</v>
      </c>
      <c r="F11" s="49"/>
      <c r="G11" s="50"/>
      <c r="H11" s="50"/>
      <c r="I11" s="50"/>
      <c r="J11" s="51"/>
      <c r="K11" s="52">
        <v>2</v>
      </c>
      <c r="L11" s="50">
        <v>0</v>
      </c>
      <c r="M11" s="50">
        <v>0</v>
      </c>
      <c r="N11" s="50" t="s">
        <v>33</v>
      </c>
      <c r="O11" s="53">
        <v>4</v>
      </c>
      <c r="P11" s="49"/>
      <c r="Q11" s="50"/>
      <c r="R11" s="50"/>
      <c r="S11" s="50"/>
      <c r="T11" s="51"/>
      <c r="U11" s="52"/>
      <c r="V11" s="50"/>
      <c r="W11" s="50"/>
      <c r="X11" s="50"/>
      <c r="Y11" s="53"/>
      <c r="Z11" s="49"/>
      <c r="AA11" s="50"/>
      <c r="AB11" s="50"/>
      <c r="AC11" s="50"/>
      <c r="AD11" s="51"/>
      <c r="AE11" s="52"/>
      <c r="AF11" s="50"/>
      <c r="AG11" s="50"/>
      <c r="AH11" s="50"/>
      <c r="AI11" s="53"/>
      <c r="AJ11" s="52"/>
      <c r="AK11" s="50"/>
      <c r="AL11" s="50"/>
      <c r="AM11" s="50"/>
      <c r="AN11" s="53"/>
      <c r="AO11" s="141" t="str">
        <f>B9</f>
        <v>AMXMA1KBNE</v>
      </c>
      <c r="AP11" s="141"/>
      <c r="AQ11" s="174" t="s">
        <v>71</v>
      </c>
      <c r="AR11" s="152" t="s">
        <v>108</v>
      </c>
      <c r="AS11" s="156" t="s">
        <v>29</v>
      </c>
    </row>
    <row r="12" spans="1:45" s="48" customFormat="1" ht="12.75" customHeight="1" thickBot="1">
      <c r="A12" s="40">
        <v>4</v>
      </c>
      <c r="B12" s="41" t="s">
        <v>135</v>
      </c>
      <c r="C12" s="41" t="s">
        <v>30</v>
      </c>
      <c r="D12" s="42">
        <f t="shared" si="1"/>
        <v>1</v>
      </c>
      <c r="E12" s="42">
        <f t="shared" si="2"/>
        <v>2</v>
      </c>
      <c r="F12" s="49"/>
      <c r="G12" s="50"/>
      <c r="H12" s="50"/>
      <c r="I12" s="50"/>
      <c r="J12" s="51"/>
      <c r="K12" s="52"/>
      <c r="L12" s="50"/>
      <c r="M12" s="50"/>
      <c r="N12" s="50"/>
      <c r="O12" s="53"/>
      <c r="P12" s="49"/>
      <c r="Q12" s="50"/>
      <c r="R12" s="50"/>
      <c r="S12" s="50"/>
      <c r="T12" s="51"/>
      <c r="U12" s="52">
        <v>0</v>
      </c>
      <c r="V12" s="50">
        <v>0</v>
      </c>
      <c r="W12" s="50">
        <v>1</v>
      </c>
      <c r="X12" s="50" t="s">
        <v>47</v>
      </c>
      <c r="Y12" s="53">
        <v>2</v>
      </c>
      <c r="Z12" s="49"/>
      <c r="AA12" s="50"/>
      <c r="AB12" s="50"/>
      <c r="AC12" s="50"/>
      <c r="AD12" s="51"/>
      <c r="AE12" s="52"/>
      <c r="AF12" s="50"/>
      <c r="AG12" s="50"/>
      <c r="AH12" s="50"/>
      <c r="AI12" s="53"/>
      <c r="AJ12" s="52"/>
      <c r="AK12" s="50"/>
      <c r="AL12" s="50"/>
      <c r="AM12" s="50"/>
      <c r="AN12" s="53"/>
      <c r="AO12" s="142" t="str">
        <f>B9</f>
        <v>AMXMA1KBNE</v>
      </c>
      <c r="AP12" s="142"/>
      <c r="AQ12" s="175" t="s">
        <v>71</v>
      </c>
      <c r="AR12" s="152"/>
      <c r="AS12" s="157"/>
    </row>
    <row r="13" spans="1:45" s="48" customFormat="1" ht="12.75" customHeight="1" thickBot="1">
      <c r="A13" s="40">
        <v>5</v>
      </c>
      <c r="B13" s="41" t="s">
        <v>136</v>
      </c>
      <c r="C13" s="41" t="s">
        <v>31</v>
      </c>
      <c r="D13" s="42">
        <f t="shared" si="1"/>
        <v>3</v>
      </c>
      <c r="E13" s="42">
        <f t="shared" si="2"/>
        <v>4</v>
      </c>
      <c r="F13" s="49">
        <v>2</v>
      </c>
      <c r="G13" s="50">
        <v>0</v>
      </c>
      <c r="H13" s="50">
        <v>1</v>
      </c>
      <c r="I13" s="50" t="s">
        <v>47</v>
      </c>
      <c r="J13" s="51">
        <v>4</v>
      </c>
      <c r="K13" s="52"/>
      <c r="L13" s="50"/>
      <c r="M13" s="50"/>
      <c r="N13" s="50"/>
      <c r="O13" s="53"/>
      <c r="P13" s="49"/>
      <c r="Q13" s="50"/>
      <c r="R13" s="50"/>
      <c r="S13" s="50"/>
      <c r="T13" s="51"/>
      <c r="U13" s="52"/>
      <c r="V13" s="50"/>
      <c r="W13" s="50"/>
      <c r="X13" s="50"/>
      <c r="Y13" s="53"/>
      <c r="Z13" s="49"/>
      <c r="AA13" s="50"/>
      <c r="AB13" s="50"/>
      <c r="AC13" s="50"/>
      <c r="AD13" s="51"/>
      <c r="AE13" s="52"/>
      <c r="AF13" s="50"/>
      <c r="AG13" s="50"/>
      <c r="AH13" s="50"/>
      <c r="AI13" s="53"/>
      <c r="AJ13" s="52"/>
      <c r="AK13" s="50"/>
      <c r="AL13" s="50"/>
      <c r="AM13" s="50"/>
      <c r="AN13" s="53"/>
      <c r="AO13" s="141"/>
      <c r="AP13" s="141"/>
      <c r="AQ13" s="174"/>
      <c r="AR13" s="152" t="s">
        <v>125</v>
      </c>
      <c r="AS13" s="156" t="s">
        <v>31</v>
      </c>
    </row>
    <row r="14" spans="1:45" s="48" customFormat="1" ht="12.75" customHeight="1" thickBot="1">
      <c r="A14" s="40">
        <v>6</v>
      </c>
      <c r="B14" s="41" t="s">
        <v>137</v>
      </c>
      <c r="C14" s="41" t="s">
        <v>72</v>
      </c>
      <c r="D14" s="42">
        <f t="shared" si="1"/>
        <v>4</v>
      </c>
      <c r="E14" s="42">
        <f t="shared" si="2"/>
        <v>5</v>
      </c>
      <c r="F14" s="49">
        <v>2</v>
      </c>
      <c r="G14" s="50">
        <v>2</v>
      </c>
      <c r="H14" s="50">
        <v>0</v>
      </c>
      <c r="I14" s="50" t="s">
        <v>33</v>
      </c>
      <c r="J14" s="51">
        <v>5</v>
      </c>
      <c r="K14" s="52"/>
      <c r="L14" s="50"/>
      <c r="M14" s="50"/>
      <c r="N14" s="50"/>
      <c r="O14" s="53"/>
      <c r="P14" s="49"/>
      <c r="Q14" s="50"/>
      <c r="R14" s="50"/>
      <c r="S14" s="50"/>
      <c r="T14" s="51"/>
      <c r="U14" s="52"/>
      <c r="V14" s="50"/>
      <c r="W14" s="50"/>
      <c r="X14" s="50"/>
      <c r="Y14" s="53"/>
      <c r="Z14" s="49"/>
      <c r="AA14" s="50"/>
      <c r="AB14" s="50"/>
      <c r="AC14" s="50"/>
      <c r="AD14" s="51"/>
      <c r="AE14" s="52"/>
      <c r="AF14" s="50"/>
      <c r="AG14" s="50"/>
      <c r="AH14" s="50"/>
      <c r="AI14" s="53"/>
      <c r="AJ14" s="52"/>
      <c r="AK14" s="50"/>
      <c r="AL14" s="50"/>
      <c r="AM14" s="50"/>
      <c r="AN14" s="53"/>
      <c r="AO14" s="141"/>
      <c r="AP14" s="141"/>
      <c r="AQ14" s="174"/>
      <c r="AR14" s="152" t="s">
        <v>126</v>
      </c>
      <c r="AS14" s="156" t="s">
        <v>103</v>
      </c>
    </row>
    <row r="15" spans="1:45" s="48" customFormat="1" ht="12.75" customHeight="1" thickBot="1">
      <c r="A15" s="40">
        <v>7</v>
      </c>
      <c r="B15" s="41" t="s">
        <v>138</v>
      </c>
      <c r="C15" s="41" t="s">
        <v>73</v>
      </c>
      <c r="D15" s="42">
        <f t="shared" si="1"/>
        <v>4</v>
      </c>
      <c r="E15" s="42">
        <f t="shared" si="2"/>
        <v>5</v>
      </c>
      <c r="F15" s="49"/>
      <c r="G15" s="50"/>
      <c r="H15" s="50"/>
      <c r="I15" s="50"/>
      <c r="J15" s="51"/>
      <c r="K15" s="52">
        <v>2</v>
      </c>
      <c r="L15" s="50">
        <v>2</v>
      </c>
      <c r="M15" s="50">
        <v>0</v>
      </c>
      <c r="N15" s="50" t="s">
        <v>33</v>
      </c>
      <c r="O15" s="53">
        <v>5</v>
      </c>
      <c r="P15" s="49"/>
      <c r="Q15" s="50"/>
      <c r="R15" s="50"/>
      <c r="S15" s="50"/>
      <c r="T15" s="51"/>
      <c r="U15" s="52"/>
      <c r="V15" s="50"/>
      <c r="W15" s="50"/>
      <c r="X15" s="50"/>
      <c r="Y15" s="53"/>
      <c r="Z15" s="49"/>
      <c r="AA15" s="50"/>
      <c r="AB15" s="50"/>
      <c r="AC15" s="50"/>
      <c r="AD15" s="51"/>
      <c r="AE15" s="52"/>
      <c r="AF15" s="50"/>
      <c r="AG15" s="50"/>
      <c r="AH15" s="50"/>
      <c r="AI15" s="53"/>
      <c r="AJ15" s="52"/>
      <c r="AK15" s="50"/>
      <c r="AL15" s="50"/>
      <c r="AM15" s="50"/>
      <c r="AN15" s="53"/>
      <c r="AO15" s="141" t="str">
        <f>B14</f>
        <v>AMXME1GBNE</v>
      </c>
      <c r="AP15" s="141"/>
      <c r="AQ15" s="174" t="s">
        <v>72</v>
      </c>
      <c r="AR15" s="153" t="s">
        <v>109</v>
      </c>
      <c r="AS15" s="156" t="s">
        <v>110</v>
      </c>
    </row>
    <row r="16" spans="1:45" s="48" customFormat="1" ht="13.5" customHeight="1" thickBot="1">
      <c r="A16" s="40">
        <v>8</v>
      </c>
      <c r="B16" s="41" t="s">
        <v>139</v>
      </c>
      <c r="C16" s="41" t="s">
        <v>74</v>
      </c>
      <c r="D16" s="42">
        <f t="shared" si="1"/>
        <v>4</v>
      </c>
      <c r="E16" s="42">
        <f t="shared" si="2"/>
        <v>6</v>
      </c>
      <c r="F16" s="49"/>
      <c r="G16" s="50"/>
      <c r="H16" s="50"/>
      <c r="I16" s="50"/>
      <c r="J16" s="51"/>
      <c r="K16" s="52"/>
      <c r="L16" s="50"/>
      <c r="M16" s="50"/>
      <c r="N16" s="50"/>
      <c r="O16" s="53"/>
      <c r="P16" s="49">
        <v>2</v>
      </c>
      <c r="Q16" s="50">
        <v>2</v>
      </c>
      <c r="R16" s="50">
        <v>0</v>
      </c>
      <c r="S16" s="50" t="s">
        <v>33</v>
      </c>
      <c r="T16" s="51">
        <v>6</v>
      </c>
      <c r="U16" s="52"/>
      <c r="V16" s="50"/>
      <c r="W16" s="50"/>
      <c r="X16" s="50"/>
      <c r="Y16" s="53"/>
      <c r="Z16" s="49"/>
      <c r="AA16" s="50"/>
      <c r="AB16" s="50"/>
      <c r="AC16" s="50"/>
      <c r="AD16" s="51"/>
      <c r="AE16" s="52"/>
      <c r="AF16" s="50"/>
      <c r="AG16" s="50"/>
      <c r="AH16" s="50"/>
      <c r="AI16" s="53"/>
      <c r="AJ16" s="52"/>
      <c r="AK16" s="50"/>
      <c r="AL16" s="50"/>
      <c r="AM16" s="50"/>
      <c r="AN16" s="53"/>
      <c r="AO16" s="141" t="str">
        <f>B14&amp;" a."</f>
        <v>AMXME1GBNE a.</v>
      </c>
      <c r="AP16" s="141"/>
      <c r="AQ16" s="174" t="s">
        <v>67</v>
      </c>
      <c r="AR16" s="152"/>
      <c r="AS16" s="157"/>
    </row>
    <row r="17" spans="1:45" s="48" customFormat="1" ht="12.75" customHeight="1" thickBot="1">
      <c r="A17" s="40">
        <v>9</v>
      </c>
      <c r="B17" s="41" t="s">
        <v>140</v>
      </c>
      <c r="C17" s="41" t="s">
        <v>200</v>
      </c>
      <c r="D17" s="42">
        <f t="shared" si="1"/>
        <v>2</v>
      </c>
      <c r="E17" s="42">
        <f t="shared" si="2"/>
        <v>3</v>
      </c>
      <c r="F17" s="49"/>
      <c r="G17" s="50"/>
      <c r="H17" s="50"/>
      <c r="I17" s="50"/>
      <c r="J17" s="51"/>
      <c r="K17" s="52"/>
      <c r="L17" s="50"/>
      <c r="M17" s="50"/>
      <c r="N17" s="50"/>
      <c r="O17" s="53"/>
      <c r="P17" s="49">
        <v>1</v>
      </c>
      <c r="Q17" s="50">
        <v>0</v>
      </c>
      <c r="R17" s="50">
        <v>1</v>
      </c>
      <c r="S17" s="50" t="s">
        <v>47</v>
      </c>
      <c r="T17" s="51">
        <v>3</v>
      </c>
      <c r="U17" s="52"/>
      <c r="V17" s="50"/>
      <c r="W17" s="50"/>
      <c r="X17" s="50"/>
      <c r="Y17" s="53"/>
      <c r="Z17" s="49"/>
      <c r="AA17" s="50"/>
      <c r="AB17" s="50"/>
      <c r="AC17" s="50"/>
      <c r="AD17" s="51"/>
      <c r="AE17" s="52"/>
      <c r="AF17" s="50"/>
      <c r="AG17" s="50"/>
      <c r="AH17" s="50"/>
      <c r="AI17" s="53"/>
      <c r="AJ17" s="52"/>
      <c r="AK17" s="50"/>
      <c r="AL17" s="50"/>
      <c r="AM17" s="50"/>
      <c r="AN17" s="53"/>
      <c r="AO17" s="141" t="str">
        <f>B10&amp;" a."</f>
        <v>AMXMA2GBNE a.</v>
      </c>
      <c r="AP17" s="141"/>
      <c r="AQ17" s="175" t="s">
        <v>44</v>
      </c>
      <c r="AR17" s="152"/>
      <c r="AS17" s="156"/>
    </row>
    <row r="18" spans="1:45" s="48" customFormat="1" ht="12.75" customHeight="1" thickBot="1">
      <c r="A18" s="40">
        <v>10</v>
      </c>
      <c r="B18" s="41" t="s">
        <v>141</v>
      </c>
      <c r="C18" s="41" t="s">
        <v>76</v>
      </c>
      <c r="D18" s="42">
        <f t="shared" si="1"/>
        <v>2</v>
      </c>
      <c r="E18" s="42">
        <f t="shared" si="2"/>
        <v>3</v>
      </c>
      <c r="F18" s="54"/>
      <c r="G18" s="55"/>
      <c r="H18" s="55"/>
      <c r="I18" s="55"/>
      <c r="J18" s="56"/>
      <c r="K18" s="57"/>
      <c r="L18" s="55"/>
      <c r="M18" s="55"/>
      <c r="N18" s="55"/>
      <c r="O18" s="58"/>
      <c r="P18" s="54"/>
      <c r="Q18" s="55"/>
      <c r="R18" s="55"/>
      <c r="S18" s="55"/>
      <c r="T18" s="56"/>
      <c r="U18" s="57">
        <v>1</v>
      </c>
      <c r="V18" s="55">
        <v>1</v>
      </c>
      <c r="W18" s="55">
        <v>0</v>
      </c>
      <c r="X18" s="55" t="s">
        <v>33</v>
      </c>
      <c r="Y18" s="58">
        <v>3</v>
      </c>
      <c r="Z18" s="54"/>
      <c r="AA18" s="55"/>
      <c r="AB18" s="55"/>
      <c r="AC18" s="55"/>
      <c r="AD18" s="56"/>
      <c r="AE18" s="57"/>
      <c r="AF18" s="55"/>
      <c r="AG18" s="55"/>
      <c r="AH18" s="55"/>
      <c r="AI18" s="58"/>
      <c r="AJ18" s="57"/>
      <c r="AK18" s="55"/>
      <c r="AL18" s="55"/>
      <c r="AM18" s="55"/>
      <c r="AN18" s="58"/>
      <c r="AO18" s="142" t="str">
        <f>B17</f>
        <v>AMEHO1GBNE</v>
      </c>
      <c r="AP18" s="142"/>
      <c r="AQ18" s="175" t="s">
        <v>75</v>
      </c>
      <c r="AR18" s="152"/>
      <c r="AS18" s="157"/>
    </row>
    <row r="19" spans="1:45" s="48" customFormat="1" ht="12.75" customHeight="1" thickBot="1">
      <c r="A19" s="40">
        <v>11</v>
      </c>
      <c r="B19" s="41" t="s">
        <v>142</v>
      </c>
      <c r="C19" s="41" t="s">
        <v>32</v>
      </c>
      <c r="D19" s="42">
        <f t="shared" si="1"/>
        <v>3</v>
      </c>
      <c r="E19" s="42">
        <f t="shared" si="2"/>
        <v>4</v>
      </c>
      <c r="F19" s="54">
        <v>3</v>
      </c>
      <c r="G19" s="55">
        <v>0</v>
      </c>
      <c r="H19" s="55">
        <v>0</v>
      </c>
      <c r="I19" s="55" t="s">
        <v>47</v>
      </c>
      <c r="J19" s="56">
        <v>4</v>
      </c>
      <c r="K19" s="57"/>
      <c r="L19" s="55"/>
      <c r="M19" s="55"/>
      <c r="N19" s="55"/>
      <c r="O19" s="58"/>
      <c r="P19" s="54"/>
      <c r="Q19" s="55"/>
      <c r="R19" s="55"/>
      <c r="S19" s="55"/>
      <c r="T19" s="56"/>
      <c r="U19" s="57"/>
      <c r="V19" s="55"/>
      <c r="W19" s="55"/>
      <c r="X19" s="55"/>
      <c r="Y19" s="58"/>
      <c r="Z19" s="54"/>
      <c r="AA19" s="55"/>
      <c r="AB19" s="55"/>
      <c r="AC19" s="55"/>
      <c r="AD19" s="56"/>
      <c r="AE19" s="57"/>
      <c r="AF19" s="55"/>
      <c r="AG19" s="55"/>
      <c r="AH19" s="55"/>
      <c r="AI19" s="58"/>
      <c r="AJ19" s="57"/>
      <c r="AK19" s="55"/>
      <c r="AL19" s="55"/>
      <c r="AM19" s="55"/>
      <c r="AN19" s="58"/>
      <c r="AO19" s="143"/>
      <c r="AP19" s="143"/>
      <c r="AQ19" s="175"/>
      <c r="AR19" s="154" t="s">
        <v>127</v>
      </c>
      <c r="AS19" s="158" t="s">
        <v>32</v>
      </c>
    </row>
    <row r="20" spans="1:45" s="1" customFormat="1" ht="12.75" customHeight="1" thickBot="1">
      <c r="A20" s="9" t="s">
        <v>189</v>
      </c>
      <c r="B20" s="59"/>
      <c r="C20" s="59"/>
      <c r="D20" s="60">
        <f aca="true" t="shared" si="3" ref="D20:AN20">SUM(D21:D29)</f>
        <v>18</v>
      </c>
      <c r="E20" s="61">
        <f>SUM(E21:E29)</f>
        <v>19</v>
      </c>
      <c r="F20" s="62">
        <f t="shared" si="3"/>
        <v>2</v>
      </c>
      <c r="G20" s="39">
        <f t="shared" si="3"/>
        <v>0</v>
      </c>
      <c r="H20" s="39">
        <f t="shared" si="3"/>
        <v>0</v>
      </c>
      <c r="I20" s="39">
        <f t="shared" si="3"/>
        <v>0</v>
      </c>
      <c r="J20" s="63">
        <f t="shared" si="3"/>
        <v>2</v>
      </c>
      <c r="K20" s="38">
        <f t="shared" si="3"/>
        <v>1</v>
      </c>
      <c r="L20" s="39">
        <f t="shared" si="3"/>
        <v>1</v>
      </c>
      <c r="M20" s="39">
        <f t="shared" si="3"/>
        <v>0</v>
      </c>
      <c r="N20" s="39">
        <f t="shared" si="3"/>
        <v>0</v>
      </c>
      <c r="O20" s="64">
        <f t="shared" si="3"/>
        <v>2</v>
      </c>
      <c r="P20" s="62">
        <f t="shared" si="3"/>
        <v>2</v>
      </c>
      <c r="Q20" s="39">
        <f t="shared" si="3"/>
        <v>0</v>
      </c>
      <c r="R20" s="39">
        <f t="shared" si="3"/>
        <v>0</v>
      </c>
      <c r="S20" s="39">
        <f t="shared" si="3"/>
        <v>0</v>
      </c>
      <c r="T20" s="63">
        <f t="shared" si="3"/>
        <v>2</v>
      </c>
      <c r="U20" s="38">
        <f t="shared" si="3"/>
        <v>1</v>
      </c>
      <c r="V20" s="39">
        <f t="shared" si="3"/>
        <v>1</v>
      </c>
      <c r="W20" s="39">
        <f t="shared" si="3"/>
        <v>0</v>
      </c>
      <c r="X20" s="39">
        <f t="shared" si="3"/>
        <v>0</v>
      </c>
      <c r="Y20" s="64">
        <f t="shared" si="3"/>
        <v>2</v>
      </c>
      <c r="Z20" s="62">
        <f t="shared" si="3"/>
        <v>3</v>
      </c>
      <c r="AA20" s="39">
        <f t="shared" si="3"/>
        <v>2</v>
      </c>
      <c r="AB20" s="39">
        <f t="shared" si="3"/>
        <v>1</v>
      </c>
      <c r="AC20" s="39">
        <f t="shared" si="3"/>
        <v>0</v>
      </c>
      <c r="AD20" s="63">
        <f t="shared" si="3"/>
        <v>7</v>
      </c>
      <c r="AE20" s="38">
        <f t="shared" si="3"/>
        <v>2</v>
      </c>
      <c r="AF20" s="39">
        <f t="shared" si="3"/>
        <v>2</v>
      </c>
      <c r="AG20" s="39">
        <f t="shared" si="3"/>
        <v>0</v>
      </c>
      <c r="AH20" s="39">
        <f t="shared" si="3"/>
        <v>0</v>
      </c>
      <c r="AI20" s="64">
        <f t="shared" si="3"/>
        <v>4</v>
      </c>
      <c r="AJ20" s="38">
        <f t="shared" si="3"/>
        <v>0</v>
      </c>
      <c r="AK20" s="39">
        <f t="shared" si="3"/>
        <v>0</v>
      </c>
      <c r="AL20" s="39">
        <f t="shared" si="3"/>
        <v>0</v>
      </c>
      <c r="AM20" s="39">
        <f t="shared" si="3"/>
        <v>0</v>
      </c>
      <c r="AN20" s="64">
        <f t="shared" si="3"/>
        <v>0</v>
      </c>
      <c r="AO20" s="219"/>
      <c r="AP20" s="219"/>
      <c r="AQ20" s="220"/>
      <c r="AR20" s="200"/>
      <c r="AS20" s="201"/>
    </row>
    <row r="21" spans="1:45" s="1" customFormat="1" ht="12.75" customHeight="1" thickBot="1">
      <c r="A21" s="65">
        <v>12</v>
      </c>
      <c r="B21" s="113" t="s">
        <v>143</v>
      </c>
      <c r="C21" s="41" t="s">
        <v>52</v>
      </c>
      <c r="D21" s="42">
        <f aca="true" t="shared" si="4" ref="D21:D29">SUM(F21:AN21)-E21</f>
        <v>2</v>
      </c>
      <c r="E21" s="42">
        <f aca="true" t="shared" si="5" ref="E21:E29">J21+O21+T21+Y21+AD21+AI21+AN21</f>
        <v>2</v>
      </c>
      <c r="F21" s="66">
        <v>2</v>
      </c>
      <c r="G21" s="67">
        <v>0</v>
      </c>
      <c r="H21" s="67">
        <v>0</v>
      </c>
      <c r="I21" s="67" t="s">
        <v>47</v>
      </c>
      <c r="J21" s="68">
        <v>2</v>
      </c>
      <c r="K21" s="69"/>
      <c r="L21" s="67"/>
      <c r="M21" s="67"/>
      <c r="N21" s="67"/>
      <c r="O21" s="70"/>
      <c r="P21" s="66"/>
      <c r="Q21" s="67"/>
      <c r="R21" s="67"/>
      <c r="S21" s="67"/>
      <c r="T21" s="68"/>
      <c r="U21" s="69"/>
      <c r="V21" s="67"/>
      <c r="W21" s="67"/>
      <c r="X21" s="67"/>
      <c r="Y21" s="71"/>
      <c r="Z21" s="66"/>
      <c r="AA21" s="67"/>
      <c r="AB21" s="67"/>
      <c r="AC21" s="67"/>
      <c r="AD21" s="68"/>
      <c r="AE21" s="69"/>
      <c r="AF21" s="67"/>
      <c r="AG21" s="67"/>
      <c r="AH21" s="67"/>
      <c r="AI21" s="71"/>
      <c r="AJ21" s="69"/>
      <c r="AK21" s="67"/>
      <c r="AL21" s="67"/>
      <c r="AM21" s="67"/>
      <c r="AN21" s="71"/>
      <c r="AO21" s="139"/>
      <c r="AP21" s="139"/>
      <c r="AQ21" s="118"/>
      <c r="AR21" s="159" t="s">
        <v>128</v>
      </c>
      <c r="AS21" s="155" t="s">
        <v>52</v>
      </c>
    </row>
    <row r="22" spans="1:45" s="1" customFormat="1" ht="12.75" customHeight="1" thickBot="1">
      <c r="A22" s="65">
        <v>13</v>
      </c>
      <c r="B22" s="113" t="s">
        <v>144</v>
      </c>
      <c r="C22" s="41" t="s">
        <v>51</v>
      </c>
      <c r="D22" s="42">
        <f t="shared" si="4"/>
        <v>2</v>
      </c>
      <c r="E22" s="42">
        <f t="shared" si="5"/>
        <v>2</v>
      </c>
      <c r="F22" s="66"/>
      <c r="G22" s="67"/>
      <c r="H22" s="67"/>
      <c r="I22" s="67"/>
      <c r="J22" s="68"/>
      <c r="K22" s="69">
        <v>1</v>
      </c>
      <c r="L22" s="67">
        <v>1</v>
      </c>
      <c r="M22" s="67">
        <v>0</v>
      </c>
      <c r="N22" s="67" t="s">
        <v>47</v>
      </c>
      <c r="O22" s="71">
        <v>2</v>
      </c>
      <c r="P22" s="66"/>
      <c r="Q22" s="67"/>
      <c r="R22" s="67"/>
      <c r="S22" s="67"/>
      <c r="T22" s="68"/>
      <c r="U22" s="69"/>
      <c r="V22" s="67"/>
      <c r="W22" s="67"/>
      <c r="X22" s="67"/>
      <c r="Y22" s="71"/>
      <c r="Z22" s="66"/>
      <c r="AA22" s="67"/>
      <c r="AB22" s="67"/>
      <c r="AC22" s="67"/>
      <c r="AD22" s="68"/>
      <c r="AE22" s="69"/>
      <c r="AF22" s="67"/>
      <c r="AG22" s="67"/>
      <c r="AH22" s="67"/>
      <c r="AI22" s="71"/>
      <c r="AJ22" s="69"/>
      <c r="AK22" s="67"/>
      <c r="AL22" s="67"/>
      <c r="AM22" s="67"/>
      <c r="AN22" s="71"/>
      <c r="AO22" s="144"/>
      <c r="AP22" s="144"/>
      <c r="AQ22" s="176"/>
      <c r="AR22" s="153" t="s">
        <v>111</v>
      </c>
      <c r="AS22" s="156" t="s">
        <v>51</v>
      </c>
    </row>
    <row r="23" spans="1:45" s="1" customFormat="1" ht="12.75" customHeight="1" thickBot="1">
      <c r="A23" s="65">
        <v>14</v>
      </c>
      <c r="B23" s="113" t="s">
        <v>145</v>
      </c>
      <c r="C23" s="41" t="s">
        <v>77</v>
      </c>
      <c r="D23" s="42">
        <f t="shared" si="4"/>
        <v>2</v>
      </c>
      <c r="E23" s="42">
        <f t="shared" si="5"/>
        <v>2</v>
      </c>
      <c r="F23" s="73"/>
      <c r="G23" s="74"/>
      <c r="H23" s="74"/>
      <c r="I23" s="74"/>
      <c r="J23" s="75"/>
      <c r="K23" s="76"/>
      <c r="L23" s="74"/>
      <c r="M23" s="74"/>
      <c r="N23" s="74"/>
      <c r="O23" s="77"/>
      <c r="P23" s="76">
        <v>2</v>
      </c>
      <c r="Q23" s="74">
        <v>0</v>
      </c>
      <c r="R23" s="74">
        <v>0</v>
      </c>
      <c r="S23" s="74" t="s">
        <v>47</v>
      </c>
      <c r="T23" s="77">
        <v>2</v>
      </c>
      <c r="U23" s="76"/>
      <c r="V23" s="74"/>
      <c r="W23" s="74"/>
      <c r="X23" s="74"/>
      <c r="Y23" s="77"/>
      <c r="Z23" s="73"/>
      <c r="AA23" s="74"/>
      <c r="AB23" s="74"/>
      <c r="AC23" s="74"/>
      <c r="AD23" s="75"/>
      <c r="AE23" s="76"/>
      <c r="AF23" s="74"/>
      <c r="AG23" s="74"/>
      <c r="AH23" s="74"/>
      <c r="AI23" s="77"/>
      <c r="AJ23" s="76"/>
      <c r="AK23" s="74"/>
      <c r="AL23" s="74"/>
      <c r="AM23" s="74"/>
      <c r="AN23" s="77"/>
      <c r="AO23" s="145"/>
      <c r="AP23" s="145"/>
      <c r="AQ23" s="177"/>
      <c r="AR23" s="153" t="s">
        <v>112</v>
      </c>
      <c r="AS23" s="156" t="s">
        <v>113</v>
      </c>
    </row>
    <row r="24" spans="1:45" s="1" customFormat="1" ht="12.75" customHeight="1" thickBot="1">
      <c r="A24" s="65">
        <v>15</v>
      </c>
      <c r="B24" s="113" t="s">
        <v>146</v>
      </c>
      <c r="C24" s="41" t="s">
        <v>78</v>
      </c>
      <c r="D24" s="42">
        <f t="shared" si="4"/>
        <v>2</v>
      </c>
      <c r="E24" s="42">
        <f t="shared" si="5"/>
        <v>2</v>
      </c>
      <c r="F24" s="73"/>
      <c r="G24" s="74"/>
      <c r="H24" s="74"/>
      <c r="I24" s="74"/>
      <c r="J24" s="75"/>
      <c r="K24" s="76"/>
      <c r="L24" s="74"/>
      <c r="M24" s="74"/>
      <c r="N24" s="75"/>
      <c r="O24" s="71"/>
      <c r="P24" s="73"/>
      <c r="Q24" s="74"/>
      <c r="R24" s="74"/>
      <c r="S24" s="74"/>
      <c r="T24" s="75"/>
      <c r="U24" s="69">
        <v>1</v>
      </c>
      <c r="V24" s="74">
        <v>1</v>
      </c>
      <c r="W24" s="74">
        <v>0</v>
      </c>
      <c r="X24" s="74" t="s">
        <v>47</v>
      </c>
      <c r="Y24" s="71">
        <v>2</v>
      </c>
      <c r="Z24" s="73"/>
      <c r="AA24" s="74"/>
      <c r="AB24" s="74"/>
      <c r="AC24" s="74"/>
      <c r="AD24" s="75"/>
      <c r="AE24" s="76"/>
      <c r="AF24" s="74"/>
      <c r="AG24" s="74"/>
      <c r="AH24" s="74"/>
      <c r="AI24" s="77"/>
      <c r="AJ24" s="76"/>
      <c r="AK24" s="74"/>
      <c r="AL24" s="74"/>
      <c r="AM24" s="74"/>
      <c r="AN24" s="77"/>
      <c r="AO24" s="145" t="str">
        <f>B23</f>
        <v>AMXVG1KBNE</v>
      </c>
      <c r="AP24" s="145"/>
      <c r="AQ24" s="177" t="s">
        <v>77</v>
      </c>
      <c r="AR24" s="153"/>
      <c r="AS24" s="156"/>
    </row>
    <row r="25" spans="1:45" s="1" customFormat="1" ht="12.75" customHeight="1" thickBot="1">
      <c r="A25" s="65">
        <v>16</v>
      </c>
      <c r="B25" s="113" t="s">
        <v>193</v>
      </c>
      <c r="C25" s="41" t="s">
        <v>194</v>
      </c>
      <c r="D25" s="42">
        <f t="shared" si="4"/>
        <v>2</v>
      </c>
      <c r="E25" s="42">
        <f t="shared" si="5"/>
        <v>3</v>
      </c>
      <c r="F25" s="73"/>
      <c r="G25" s="74"/>
      <c r="H25" s="74"/>
      <c r="I25" s="74"/>
      <c r="J25" s="75"/>
      <c r="K25" s="76"/>
      <c r="L25" s="74"/>
      <c r="M25" s="74"/>
      <c r="N25" s="74"/>
      <c r="O25" s="71"/>
      <c r="P25" s="73"/>
      <c r="Q25" s="74"/>
      <c r="R25" s="74"/>
      <c r="S25" s="74"/>
      <c r="T25" s="75"/>
      <c r="U25" s="76"/>
      <c r="V25" s="74"/>
      <c r="W25" s="74"/>
      <c r="X25" s="74"/>
      <c r="Y25" s="77"/>
      <c r="Z25" s="76">
        <v>1</v>
      </c>
      <c r="AA25" s="74">
        <v>1</v>
      </c>
      <c r="AB25" s="74">
        <v>0</v>
      </c>
      <c r="AC25" s="74" t="s">
        <v>47</v>
      </c>
      <c r="AD25" s="77">
        <v>3</v>
      </c>
      <c r="AE25" s="76"/>
      <c r="AF25" s="74"/>
      <c r="AG25" s="74"/>
      <c r="AH25" s="74"/>
      <c r="AI25" s="77"/>
      <c r="AJ25" s="76"/>
      <c r="AK25" s="74"/>
      <c r="AL25" s="74"/>
      <c r="AM25" s="74"/>
      <c r="AN25" s="77"/>
      <c r="AO25" s="145"/>
      <c r="AP25" s="145"/>
      <c r="AQ25" s="177"/>
      <c r="AR25" s="153"/>
      <c r="AS25" s="156"/>
    </row>
    <row r="26" spans="1:45" s="2" customFormat="1" ht="12.75" customHeight="1" thickBot="1">
      <c r="A26" s="65">
        <v>17</v>
      </c>
      <c r="B26" s="41" t="s">
        <v>147</v>
      </c>
      <c r="C26" s="41" t="s">
        <v>34</v>
      </c>
      <c r="D26" s="42">
        <f t="shared" si="4"/>
        <v>2</v>
      </c>
      <c r="E26" s="42">
        <f t="shared" si="5"/>
        <v>2</v>
      </c>
      <c r="F26" s="73"/>
      <c r="G26" s="74"/>
      <c r="H26" s="74"/>
      <c r="I26" s="74"/>
      <c r="J26" s="75"/>
      <c r="K26" s="76"/>
      <c r="L26" s="74"/>
      <c r="M26" s="74"/>
      <c r="N26" s="74"/>
      <c r="O26" s="77"/>
      <c r="P26" s="73"/>
      <c r="Q26" s="74"/>
      <c r="R26" s="74"/>
      <c r="S26" s="74"/>
      <c r="T26" s="75"/>
      <c r="U26" s="76"/>
      <c r="V26" s="74"/>
      <c r="W26" s="74"/>
      <c r="X26" s="74"/>
      <c r="Y26" s="77"/>
      <c r="Z26" s="73">
        <v>1</v>
      </c>
      <c r="AA26" s="74">
        <v>0</v>
      </c>
      <c r="AB26" s="74">
        <v>1</v>
      </c>
      <c r="AC26" s="74" t="s">
        <v>47</v>
      </c>
      <c r="AD26" s="75">
        <v>2</v>
      </c>
      <c r="AE26" s="76"/>
      <c r="AF26" s="74"/>
      <c r="AG26" s="74"/>
      <c r="AH26" s="74"/>
      <c r="AI26" s="77"/>
      <c r="AJ26" s="76"/>
      <c r="AK26" s="74"/>
      <c r="AL26" s="74"/>
      <c r="AM26" s="74"/>
      <c r="AN26" s="77"/>
      <c r="AO26" s="145" t="str">
        <f>B41</f>
        <v>AMXMT1GBNE</v>
      </c>
      <c r="AP26" s="145"/>
      <c r="AQ26" s="177" t="s">
        <v>49</v>
      </c>
      <c r="AR26" s="160"/>
      <c r="AS26" s="162"/>
    </row>
    <row r="27" spans="1:45" s="1" customFormat="1" ht="12.75" customHeight="1" thickBot="1">
      <c r="A27" s="65">
        <v>18</v>
      </c>
      <c r="B27" s="41" t="s">
        <v>148</v>
      </c>
      <c r="C27" s="41" t="s">
        <v>79</v>
      </c>
      <c r="D27" s="42">
        <f t="shared" si="4"/>
        <v>2</v>
      </c>
      <c r="E27" s="42">
        <f t="shared" si="5"/>
        <v>2</v>
      </c>
      <c r="F27" s="73"/>
      <c r="G27" s="74"/>
      <c r="H27" s="74"/>
      <c r="I27" s="74"/>
      <c r="J27" s="75"/>
      <c r="K27" s="76"/>
      <c r="L27" s="74"/>
      <c r="M27" s="74"/>
      <c r="N27" s="74"/>
      <c r="O27" s="77"/>
      <c r="P27" s="73"/>
      <c r="Q27" s="74"/>
      <c r="R27" s="74"/>
      <c r="S27" s="74"/>
      <c r="T27" s="75"/>
      <c r="U27" s="76"/>
      <c r="V27" s="74"/>
      <c r="W27" s="74"/>
      <c r="X27" s="74"/>
      <c r="Y27" s="77"/>
      <c r="Z27" s="73"/>
      <c r="AA27" s="74"/>
      <c r="AB27" s="74"/>
      <c r="AC27" s="74"/>
      <c r="AD27" s="75"/>
      <c r="AE27" s="76">
        <v>2</v>
      </c>
      <c r="AF27" s="74">
        <v>0</v>
      </c>
      <c r="AG27" s="74">
        <v>0</v>
      </c>
      <c r="AH27" s="74" t="s">
        <v>47</v>
      </c>
      <c r="AI27" s="77">
        <v>2</v>
      </c>
      <c r="AJ27" s="76"/>
      <c r="AK27" s="74"/>
      <c r="AL27" s="74"/>
      <c r="AM27" s="74"/>
      <c r="AN27" s="77"/>
      <c r="AO27" s="145"/>
      <c r="AP27" s="145"/>
      <c r="AQ27" s="177"/>
      <c r="AR27" s="153"/>
      <c r="AS27" s="156"/>
    </row>
    <row r="28" spans="1:45" s="1" customFormat="1" ht="12.75" customHeight="1" thickBot="1">
      <c r="A28" s="65">
        <v>19</v>
      </c>
      <c r="B28" s="41" t="s">
        <v>196</v>
      </c>
      <c r="C28" s="41" t="s">
        <v>197</v>
      </c>
      <c r="D28" s="42">
        <f>SUM(F28:AN28)-E28</f>
        <v>2</v>
      </c>
      <c r="E28" s="42">
        <f>J28+O28+T28+Y28+AD28+AI28+AN28</f>
        <v>2</v>
      </c>
      <c r="F28" s="73"/>
      <c r="G28" s="74"/>
      <c r="H28" s="74"/>
      <c r="I28" s="74"/>
      <c r="J28" s="75"/>
      <c r="K28" s="76"/>
      <c r="L28" s="74"/>
      <c r="M28" s="74"/>
      <c r="N28" s="74"/>
      <c r="O28" s="77"/>
      <c r="P28" s="73"/>
      <c r="Q28" s="74"/>
      <c r="R28" s="74"/>
      <c r="S28" s="74"/>
      <c r="T28" s="75"/>
      <c r="U28" s="76"/>
      <c r="V28" s="74"/>
      <c r="W28" s="74"/>
      <c r="X28" s="74"/>
      <c r="Y28" s="77"/>
      <c r="Z28" s="73">
        <v>1</v>
      </c>
      <c r="AA28" s="74">
        <v>1</v>
      </c>
      <c r="AB28" s="74">
        <v>0</v>
      </c>
      <c r="AC28" s="74" t="s">
        <v>47</v>
      </c>
      <c r="AD28" s="75">
        <v>2</v>
      </c>
      <c r="AE28" s="76"/>
      <c r="AF28" s="74"/>
      <c r="AG28" s="74"/>
      <c r="AH28" s="74"/>
      <c r="AI28" s="75"/>
      <c r="AJ28" s="76"/>
      <c r="AK28" s="74"/>
      <c r="AL28" s="74"/>
      <c r="AM28" s="74"/>
      <c r="AN28" s="77"/>
      <c r="AO28" s="179"/>
      <c r="AP28" s="179"/>
      <c r="AQ28" s="178"/>
      <c r="AR28" s="161"/>
      <c r="AS28" s="180"/>
    </row>
    <row r="29" spans="1:45" s="1" customFormat="1" ht="12.75" customHeight="1" thickBot="1">
      <c r="A29" s="65">
        <v>20</v>
      </c>
      <c r="B29" s="41" t="s">
        <v>149</v>
      </c>
      <c r="C29" s="41" t="s">
        <v>201</v>
      </c>
      <c r="D29" s="42">
        <f t="shared" si="4"/>
        <v>2</v>
      </c>
      <c r="E29" s="42">
        <f t="shared" si="5"/>
        <v>2</v>
      </c>
      <c r="F29" s="73"/>
      <c r="G29" s="74"/>
      <c r="H29" s="74"/>
      <c r="I29" s="74"/>
      <c r="J29" s="75"/>
      <c r="K29" s="76"/>
      <c r="L29" s="74"/>
      <c r="M29" s="74"/>
      <c r="N29" s="74"/>
      <c r="O29" s="77"/>
      <c r="P29" s="73"/>
      <c r="Q29" s="74"/>
      <c r="R29" s="74"/>
      <c r="S29" s="74"/>
      <c r="T29" s="75"/>
      <c r="U29" s="76"/>
      <c r="V29" s="74"/>
      <c r="W29" s="74"/>
      <c r="X29" s="74"/>
      <c r="Y29" s="77"/>
      <c r="Z29" s="73"/>
      <c r="AA29" s="74"/>
      <c r="AB29" s="74"/>
      <c r="AC29" s="74"/>
      <c r="AD29" s="75"/>
      <c r="AE29" s="76">
        <v>0</v>
      </c>
      <c r="AF29" s="74">
        <v>2</v>
      </c>
      <c r="AG29" s="74">
        <v>0</v>
      </c>
      <c r="AH29" s="74" t="s">
        <v>47</v>
      </c>
      <c r="AI29" s="75">
        <v>2</v>
      </c>
      <c r="AJ29" s="76"/>
      <c r="AK29" s="74"/>
      <c r="AL29" s="74"/>
      <c r="AM29" s="74"/>
      <c r="AN29" s="77"/>
      <c r="AO29" s="146"/>
      <c r="AP29" s="146"/>
      <c r="AQ29" s="178"/>
      <c r="AR29" s="161"/>
      <c r="AS29" s="158"/>
    </row>
    <row r="30" spans="1:45" s="1" customFormat="1" ht="12.75" customHeight="1" thickBot="1">
      <c r="A30" s="9" t="s">
        <v>21</v>
      </c>
      <c r="B30" s="59"/>
      <c r="C30" s="59"/>
      <c r="D30" s="60">
        <f aca="true" t="shared" si="6" ref="D30:AN30">SUM(D31:D49)</f>
        <v>56</v>
      </c>
      <c r="E30" s="61">
        <f t="shared" si="6"/>
        <v>69</v>
      </c>
      <c r="F30" s="62">
        <f t="shared" si="6"/>
        <v>2</v>
      </c>
      <c r="G30" s="39">
        <f t="shared" si="6"/>
        <v>2</v>
      </c>
      <c r="H30" s="39">
        <f t="shared" si="6"/>
        <v>0</v>
      </c>
      <c r="I30" s="39">
        <f t="shared" si="6"/>
        <v>0</v>
      </c>
      <c r="J30" s="63">
        <f t="shared" si="6"/>
        <v>6</v>
      </c>
      <c r="K30" s="38">
        <f t="shared" si="6"/>
        <v>5</v>
      </c>
      <c r="L30" s="39">
        <f t="shared" si="6"/>
        <v>2</v>
      </c>
      <c r="M30" s="39">
        <f t="shared" si="6"/>
        <v>4</v>
      </c>
      <c r="N30" s="39">
        <f t="shared" si="6"/>
        <v>0</v>
      </c>
      <c r="O30" s="64">
        <f t="shared" si="6"/>
        <v>13</v>
      </c>
      <c r="P30" s="62">
        <f t="shared" si="6"/>
        <v>9</v>
      </c>
      <c r="Q30" s="39">
        <f t="shared" si="6"/>
        <v>2</v>
      </c>
      <c r="R30" s="39">
        <f t="shared" si="6"/>
        <v>8</v>
      </c>
      <c r="S30" s="39">
        <f t="shared" si="6"/>
        <v>0</v>
      </c>
      <c r="T30" s="63">
        <f t="shared" si="6"/>
        <v>21</v>
      </c>
      <c r="U30" s="38">
        <f t="shared" si="6"/>
        <v>4</v>
      </c>
      <c r="V30" s="39">
        <f t="shared" si="6"/>
        <v>1</v>
      </c>
      <c r="W30" s="39">
        <f t="shared" si="6"/>
        <v>6</v>
      </c>
      <c r="X30" s="39">
        <f t="shared" si="6"/>
        <v>0</v>
      </c>
      <c r="Y30" s="64">
        <f t="shared" si="6"/>
        <v>14</v>
      </c>
      <c r="Z30" s="62">
        <f t="shared" si="6"/>
        <v>4</v>
      </c>
      <c r="AA30" s="39">
        <f t="shared" si="6"/>
        <v>0</v>
      </c>
      <c r="AB30" s="39">
        <f t="shared" si="6"/>
        <v>1</v>
      </c>
      <c r="AC30" s="39">
        <f t="shared" si="6"/>
        <v>0</v>
      </c>
      <c r="AD30" s="63">
        <f t="shared" si="6"/>
        <v>7</v>
      </c>
      <c r="AE30" s="38">
        <f t="shared" si="6"/>
        <v>2</v>
      </c>
      <c r="AF30" s="39">
        <f t="shared" si="6"/>
        <v>0</v>
      </c>
      <c r="AG30" s="39">
        <f t="shared" si="6"/>
        <v>0</v>
      </c>
      <c r="AH30" s="39">
        <f t="shared" si="6"/>
        <v>0</v>
      </c>
      <c r="AI30" s="64">
        <f t="shared" si="6"/>
        <v>3</v>
      </c>
      <c r="AJ30" s="38">
        <f t="shared" si="6"/>
        <v>1</v>
      </c>
      <c r="AK30" s="39">
        <f t="shared" si="6"/>
        <v>3</v>
      </c>
      <c r="AL30" s="39">
        <f t="shared" si="6"/>
        <v>0</v>
      </c>
      <c r="AM30" s="39">
        <f t="shared" si="6"/>
        <v>0</v>
      </c>
      <c r="AN30" s="64">
        <f t="shared" si="6"/>
        <v>5</v>
      </c>
      <c r="AO30" s="219"/>
      <c r="AP30" s="219"/>
      <c r="AQ30" s="220"/>
      <c r="AR30" s="200"/>
      <c r="AS30" s="201"/>
    </row>
    <row r="31" spans="1:45" s="1" customFormat="1" ht="12.75" customHeight="1" thickBot="1">
      <c r="A31" s="65">
        <v>21</v>
      </c>
      <c r="B31" s="41" t="s">
        <v>150</v>
      </c>
      <c r="C31" s="41" t="s">
        <v>80</v>
      </c>
      <c r="D31" s="42">
        <f aca="true" t="shared" si="7" ref="D31:D49">SUM(F31:AN31)-E31</f>
        <v>2</v>
      </c>
      <c r="E31" s="42">
        <f aca="true" t="shared" si="8" ref="E31:E49">J31+O31+T31+Y31+AD31+AI31+AN31</f>
        <v>3</v>
      </c>
      <c r="F31" s="66">
        <v>2</v>
      </c>
      <c r="G31" s="67">
        <v>0</v>
      </c>
      <c r="H31" s="67">
        <v>0</v>
      </c>
      <c r="I31" s="67" t="s">
        <v>33</v>
      </c>
      <c r="J31" s="68">
        <v>3</v>
      </c>
      <c r="K31" s="69"/>
      <c r="L31" s="67"/>
      <c r="M31" s="67"/>
      <c r="N31" s="67"/>
      <c r="O31" s="71"/>
      <c r="P31" s="66"/>
      <c r="Q31" s="67"/>
      <c r="R31" s="67"/>
      <c r="S31" s="67"/>
      <c r="T31" s="68"/>
      <c r="U31" s="69"/>
      <c r="V31" s="67"/>
      <c r="W31" s="67"/>
      <c r="X31" s="67"/>
      <c r="Y31" s="71"/>
      <c r="Z31" s="66"/>
      <c r="AA31" s="67"/>
      <c r="AB31" s="67"/>
      <c r="AC31" s="67"/>
      <c r="AD31" s="68"/>
      <c r="AE31" s="69"/>
      <c r="AF31" s="67"/>
      <c r="AG31" s="67"/>
      <c r="AH31" s="67"/>
      <c r="AI31" s="71"/>
      <c r="AJ31" s="69"/>
      <c r="AK31" s="67"/>
      <c r="AL31" s="67"/>
      <c r="AM31" s="67"/>
      <c r="AN31" s="71"/>
      <c r="AO31" s="139"/>
      <c r="AP31" s="139"/>
      <c r="AQ31" s="118"/>
      <c r="AR31" s="163" t="s">
        <v>129</v>
      </c>
      <c r="AS31" s="155" t="s">
        <v>104</v>
      </c>
    </row>
    <row r="32" spans="1:45" s="1" customFormat="1" ht="13.5" customHeight="1" thickBot="1">
      <c r="A32" s="65">
        <v>22</v>
      </c>
      <c r="B32" s="41" t="s">
        <v>151</v>
      </c>
      <c r="C32" s="41" t="s">
        <v>61</v>
      </c>
      <c r="D32" s="42">
        <f t="shared" si="7"/>
        <v>2</v>
      </c>
      <c r="E32" s="42">
        <f t="shared" si="8"/>
        <v>3</v>
      </c>
      <c r="F32" s="66"/>
      <c r="G32" s="67"/>
      <c r="H32" s="67"/>
      <c r="I32" s="67"/>
      <c r="J32" s="68"/>
      <c r="K32" s="69">
        <v>2</v>
      </c>
      <c r="L32" s="67">
        <v>0</v>
      </c>
      <c r="M32" s="44">
        <v>0</v>
      </c>
      <c r="N32" s="67" t="s">
        <v>33</v>
      </c>
      <c r="O32" s="71">
        <v>3</v>
      </c>
      <c r="P32" s="66"/>
      <c r="Q32" s="67"/>
      <c r="R32" s="67"/>
      <c r="S32" s="67"/>
      <c r="T32" s="68"/>
      <c r="U32" s="69"/>
      <c r="V32" s="67"/>
      <c r="W32" s="67"/>
      <c r="X32" s="67"/>
      <c r="Y32" s="71"/>
      <c r="Z32" s="66"/>
      <c r="AA32" s="67"/>
      <c r="AB32" s="67"/>
      <c r="AC32" s="67"/>
      <c r="AD32" s="68"/>
      <c r="AE32" s="69"/>
      <c r="AF32" s="67"/>
      <c r="AG32" s="67"/>
      <c r="AH32" s="67"/>
      <c r="AI32" s="71"/>
      <c r="AJ32" s="69"/>
      <c r="AK32" s="67"/>
      <c r="AL32" s="67"/>
      <c r="AM32" s="67"/>
      <c r="AN32" s="71"/>
      <c r="AO32" s="147" t="str">
        <f>B31</f>
        <v>AMXIN1GBNE</v>
      </c>
      <c r="AP32" s="147"/>
      <c r="AQ32" s="118" t="s">
        <v>80</v>
      </c>
      <c r="AR32" s="153" t="s">
        <v>114</v>
      </c>
      <c r="AS32" s="156" t="s">
        <v>115</v>
      </c>
    </row>
    <row r="33" spans="1:45" s="1" customFormat="1" ht="12.75" customHeight="1" thickBot="1">
      <c r="A33" s="65">
        <v>23</v>
      </c>
      <c r="B33" s="41" t="s">
        <v>152</v>
      </c>
      <c r="C33" s="41" t="s">
        <v>43</v>
      </c>
      <c r="D33" s="42">
        <f t="shared" si="7"/>
        <v>2</v>
      </c>
      <c r="E33" s="42">
        <f t="shared" si="8"/>
        <v>2</v>
      </c>
      <c r="F33" s="73"/>
      <c r="G33" s="74"/>
      <c r="H33" s="74"/>
      <c r="I33" s="74"/>
      <c r="J33" s="75"/>
      <c r="K33" s="76"/>
      <c r="L33" s="74"/>
      <c r="M33" s="74"/>
      <c r="N33" s="74"/>
      <c r="O33" s="77"/>
      <c r="P33" s="76">
        <v>0</v>
      </c>
      <c r="Q33" s="74">
        <v>0</v>
      </c>
      <c r="R33" s="74">
        <v>2</v>
      </c>
      <c r="S33" s="74" t="s">
        <v>47</v>
      </c>
      <c r="T33" s="77">
        <v>2</v>
      </c>
      <c r="U33" s="76"/>
      <c r="V33" s="74"/>
      <c r="W33" s="74"/>
      <c r="X33" s="74"/>
      <c r="Y33" s="77"/>
      <c r="Z33" s="73"/>
      <c r="AA33" s="74"/>
      <c r="AB33" s="74"/>
      <c r="AC33" s="74"/>
      <c r="AD33" s="75"/>
      <c r="AE33" s="76"/>
      <c r="AF33" s="74"/>
      <c r="AG33" s="74"/>
      <c r="AH33" s="74"/>
      <c r="AI33" s="77"/>
      <c r="AJ33" s="76"/>
      <c r="AK33" s="74"/>
      <c r="AL33" s="74"/>
      <c r="AM33" s="74"/>
      <c r="AN33" s="77"/>
      <c r="AO33" s="145" t="str">
        <f>B31</f>
        <v>AMXIN1GBNE</v>
      </c>
      <c r="AP33" s="145"/>
      <c r="AQ33" s="177" t="s">
        <v>80</v>
      </c>
      <c r="AR33" s="153"/>
      <c r="AS33" s="156"/>
    </row>
    <row r="34" spans="1:45" s="1" customFormat="1" ht="12.75" customHeight="1" thickBot="1">
      <c r="A34" s="65">
        <v>24</v>
      </c>
      <c r="B34" s="41" t="s">
        <v>153</v>
      </c>
      <c r="C34" s="41" t="s">
        <v>202</v>
      </c>
      <c r="D34" s="42">
        <f t="shared" si="7"/>
        <v>4</v>
      </c>
      <c r="E34" s="42">
        <f t="shared" si="8"/>
        <v>4</v>
      </c>
      <c r="F34" s="73"/>
      <c r="G34" s="74"/>
      <c r="H34" s="74"/>
      <c r="I34" s="74"/>
      <c r="J34" s="75"/>
      <c r="K34" s="69">
        <v>0</v>
      </c>
      <c r="L34" s="74">
        <v>2</v>
      </c>
      <c r="M34" s="74">
        <v>2</v>
      </c>
      <c r="N34" s="74" t="s">
        <v>47</v>
      </c>
      <c r="O34" s="77">
        <v>4</v>
      </c>
      <c r="P34" s="66"/>
      <c r="Q34" s="74"/>
      <c r="R34" s="74"/>
      <c r="S34" s="74"/>
      <c r="T34" s="75"/>
      <c r="U34" s="76"/>
      <c r="V34" s="74"/>
      <c r="W34" s="74"/>
      <c r="X34" s="74"/>
      <c r="Y34" s="77"/>
      <c r="Z34" s="73"/>
      <c r="AA34" s="74"/>
      <c r="AB34" s="74"/>
      <c r="AC34" s="74"/>
      <c r="AD34" s="75"/>
      <c r="AE34" s="76"/>
      <c r="AF34" s="74"/>
      <c r="AG34" s="74"/>
      <c r="AH34" s="74"/>
      <c r="AI34" s="77"/>
      <c r="AJ34" s="76"/>
      <c r="AK34" s="74"/>
      <c r="AL34" s="74"/>
      <c r="AM34" s="74"/>
      <c r="AN34" s="77"/>
      <c r="AO34" s="145"/>
      <c r="AP34" s="145"/>
      <c r="AQ34" s="177"/>
      <c r="AR34" s="153" t="s">
        <v>116</v>
      </c>
      <c r="AS34" s="156" t="s">
        <v>117</v>
      </c>
    </row>
    <row r="35" spans="1:45" s="1" customFormat="1" ht="13.5" thickBot="1">
      <c r="A35" s="65">
        <v>25</v>
      </c>
      <c r="B35" s="41" t="s">
        <v>154</v>
      </c>
      <c r="C35" s="41" t="s">
        <v>81</v>
      </c>
      <c r="D35" s="42">
        <f t="shared" si="7"/>
        <v>4</v>
      </c>
      <c r="E35" s="42">
        <f t="shared" si="8"/>
        <v>4</v>
      </c>
      <c r="F35" s="73"/>
      <c r="G35" s="74"/>
      <c r="H35" s="74"/>
      <c r="I35" s="74"/>
      <c r="J35" s="75"/>
      <c r="K35" s="76"/>
      <c r="L35" s="74"/>
      <c r="M35" s="74"/>
      <c r="N35" s="74"/>
      <c r="O35" s="77"/>
      <c r="P35" s="76">
        <v>2</v>
      </c>
      <c r="Q35" s="74">
        <v>0</v>
      </c>
      <c r="R35" s="74">
        <v>2</v>
      </c>
      <c r="S35" s="74" t="s">
        <v>47</v>
      </c>
      <c r="T35" s="77">
        <v>4</v>
      </c>
      <c r="U35" s="76"/>
      <c r="V35" s="74"/>
      <c r="W35" s="74"/>
      <c r="X35" s="74"/>
      <c r="Y35" s="77"/>
      <c r="Z35" s="73"/>
      <c r="AA35" s="74"/>
      <c r="AB35" s="74"/>
      <c r="AC35" s="74"/>
      <c r="AD35" s="75"/>
      <c r="AE35" s="76"/>
      <c r="AF35" s="74"/>
      <c r="AG35" s="74"/>
      <c r="AH35" s="74"/>
      <c r="AI35" s="77"/>
      <c r="AJ35" s="76"/>
      <c r="AK35" s="74"/>
      <c r="AL35" s="74"/>
      <c r="AM35" s="74"/>
      <c r="AN35" s="77"/>
      <c r="AO35" s="145" t="str">
        <f>B34</f>
        <v>AMEGE1GBNE</v>
      </c>
      <c r="AP35" s="145" t="str">
        <f>B15&amp;" a."</f>
        <v>AMXME2GBNE a.</v>
      </c>
      <c r="AQ35" s="174" t="s">
        <v>188</v>
      </c>
      <c r="AR35" s="153"/>
      <c r="AS35" s="156"/>
    </row>
    <row r="36" spans="1:45" s="1" customFormat="1" ht="12.75" customHeight="1" thickBot="1">
      <c r="A36" s="65">
        <v>26</v>
      </c>
      <c r="B36" s="41" t="s">
        <v>155</v>
      </c>
      <c r="C36" s="41" t="s">
        <v>82</v>
      </c>
      <c r="D36" s="42">
        <f t="shared" si="7"/>
        <v>4</v>
      </c>
      <c r="E36" s="42">
        <f t="shared" si="8"/>
        <v>4</v>
      </c>
      <c r="F36" s="73"/>
      <c r="G36" s="74"/>
      <c r="H36" s="74"/>
      <c r="I36" s="74"/>
      <c r="J36" s="75"/>
      <c r="K36" s="76"/>
      <c r="L36" s="74"/>
      <c r="M36" s="74"/>
      <c r="N36" s="74"/>
      <c r="O36" s="77"/>
      <c r="P36" s="76"/>
      <c r="Q36" s="74"/>
      <c r="R36" s="74"/>
      <c r="S36" s="74"/>
      <c r="T36" s="77"/>
      <c r="U36" s="66">
        <v>2</v>
      </c>
      <c r="V36" s="74">
        <v>0</v>
      </c>
      <c r="W36" s="74">
        <v>2</v>
      </c>
      <c r="X36" s="74" t="s">
        <v>33</v>
      </c>
      <c r="Y36" s="77">
        <v>4</v>
      </c>
      <c r="Z36" s="66"/>
      <c r="AA36" s="74"/>
      <c r="AB36" s="74"/>
      <c r="AC36" s="74"/>
      <c r="AD36" s="75"/>
      <c r="AE36" s="76"/>
      <c r="AF36" s="74"/>
      <c r="AG36" s="74"/>
      <c r="AH36" s="74"/>
      <c r="AI36" s="77"/>
      <c r="AJ36" s="76"/>
      <c r="AK36" s="74"/>
      <c r="AL36" s="74"/>
      <c r="AM36" s="74"/>
      <c r="AN36" s="77"/>
      <c r="AO36" s="145" t="str">
        <f>B35</f>
        <v>AMXGE2GBNE</v>
      </c>
      <c r="AP36" s="145"/>
      <c r="AQ36" s="177" t="s">
        <v>92</v>
      </c>
      <c r="AR36" s="153"/>
      <c r="AS36" s="156"/>
    </row>
    <row r="37" spans="1:45" s="1" customFormat="1" ht="12.75" customHeight="1" thickBot="1">
      <c r="A37" s="65">
        <v>27</v>
      </c>
      <c r="B37" s="41" t="s">
        <v>156</v>
      </c>
      <c r="C37" s="41" t="s">
        <v>203</v>
      </c>
      <c r="D37" s="42">
        <f t="shared" si="7"/>
        <v>2</v>
      </c>
      <c r="E37" s="42">
        <f t="shared" si="8"/>
        <v>3</v>
      </c>
      <c r="F37" s="73">
        <v>0</v>
      </c>
      <c r="G37" s="74">
        <v>2</v>
      </c>
      <c r="H37" s="74">
        <v>0</v>
      </c>
      <c r="I37" s="74" t="s">
        <v>47</v>
      </c>
      <c r="J37" s="75">
        <v>3</v>
      </c>
      <c r="K37" s="76"/>
      <c r="L37" s="74"/>
      <c r="M37" s="74"/>
      <c r="N37" s="74"/>
      <c r="O37" s="77"/>
      <c r="P37" s="73"/>
      <c r="Q37" s="74"/>
      <c r="R37" s="74"/>
      <c r="S37" s="74"/>
      <c r="T37" s="75"/>
      <c r="U37" s="76"/>
      <c r="V37" s="74"/>
      <c r="W37" s="74"/>
      <c r="X37" s="74"/>
      <c r="Y37" s="77"/>
      <c r="Z37" s="73"/>
      <c r="AA37" s="74"/>
      <c r="AB37" s="74"/>
      <c r="AC37" s="74"/>
      <c r="AD37" s="75"/>
      <c r="AE37" s="76"/>
      <c r="AF37" s="74"/>
      <c r="AG37" s="74"/>
      <c r="AH37" s="74"/>
      <c r="AI37" s="77"/>
      <c r="AJ37" s="76"/>
      <c r="AK37" s="74"/>
      <c r="AL37" s="74"/>
      <c r="AM37" s="74"/>
      <c r="AN37" s="77"/>
      <c r="AO37" s="145"/>
      <c r="AP37" s="145"/>
      <c r="AQ37" s="177"/>
      <c r="AR37" s="153" t="s">
        <v>120</v>
      </c>
      <c r="AS37" s="156" t="s">
        <v>121</v>
      </c>
    </row>
    <row r="38" spans="1:45" s="1" customFormat="1" ht="13.5" thickBot="1">
      <c r="A38" s="65">
        <v>28</v>
      </c>
      <c r="B38" s="41" t="s">
        <v>157</v>
      </c>
      <c r="C38" s="41" t="s">
        <v>36</v>
      </c>
      <c r="D38" s="42">
        <f t="shared" si="7"/>
        <v>4</v>
      </c>
      <c r="E38" s="42">
        <f t="shared" si="8"/>
        <v>5</v>
      </c>
      <c r="F38" s="73"/>
      <c r="G38" s="74"/>
      <c r="H38" s="74"/>
      <c r="I38" s="74"/>
      <c r="J38" s="75"/>
      <c r="K38" s="76"/>
      <c r="L38" s="74"/>
      <c r="M38" s="74"/>
      <c r="N38" s="74"/>
      <c r="O38" s="77"/>
      <c r="P38" s="73">
        <v>2</v>
      </c>
      <c r="Q38" s="74">
        <v>0</v>
      </c>
      <c r="R38" s="74">
        <v>2</v>
      </c>
      <c r="S38" s="74" t="s">
        <v>33</v>
      </c>
      <c r="T38" s="75">
        <v>5</v>
      </c>
      <c r="U38" s="76"/>
      <c r="V38" s="74"/>
      <c r="W38" s="74"/>
      <c r="X38" s="74"/>
      <c r="Y38" s="77"/>
      <c r="Z38" s="73"/>
      <c r="AA38" s="74"/>
      <c r="AB38" s="74"/>
      <c r="AC38" s="74"/>
      <c r="AD38" s="75"/>
      <c r="AE38" s="76"/>
      <c r="AF38" s="74"/>
      <c r="AG38" s="74"/>
      <c r="AH38" s="74"/>
      <c r="AI38" s="77"/>
      <c r="AJ38" s="76"/>
      <c r="AK38" s="74"/>
      <c r="AL38" s="74"/>
      <c r="AM38" s="74"/>
      <c r="AN38" s="77"/>
      <c r="AO38" s="145" t="str">
        <f>B10</f>
        <v>AMXMA2GBNE</v>
      </c>
      <c r="AP38" s="145"/>
      <c r="AQ38" s="177" t="s">
        <v>66</v>
      </c>
      <c r="AR38" s="153"/>
      <c r="AS38" s="156"/>
    </row>
    <row r="39" spans="1:45" s="1" customFormat="1" ht="12.75" customHeight="1" thickBot="1">
      <c r="A39" s="65">
        <v>29</v>
      </c>
      <c r="B39" s="41" t="s">
        <v>158</v>
      </c>
      <c r="C39" s="41" t="s">
        <v>204</v>
      </c>
      <c r="D39" s="42">
        <f t="shared" si="7"/>
        <v>3</v>
      </c>
      <c r="E39" s="42">
        <f t="shared" si="8"/>
        <v>4</v>
      </c>
      <c r="F39" s="73"/>
      <c r="G39" s="74"/>
      <c r="H39" s="74"/>
      <c r="I39" s="74"/>
      <c r="J39" s="75"/>
      <c r="K39" s="76"/>
      <c r="L39" s="74"/>
      <c r="M39" s="74"/>
      <c r="N39" s="74"/>
      <c r="O39" s="77"/>
      <c r="P39" s="73"/>
      <c r="Q39" s="74"/>
      <c r="R39" s="74"/>
      <c r="S39" s="74"/>
      <c r="T39" s="75"/>
      <c r="U39" s="76">
        <v>0</v>
      </c>
      <c r="V39" s="74">
        <v>1</v>
      </c>
      <c r="W39" s="74">
        <v>2</v>
      </c>
      <c r="X39" s="74" t="s">
        <v>47</v>
      </c>
      <c r="Y39" s="77">
        <v>4</v>
      </c>
      <c r="Z39" s="73"/>
      <c r="AA39" s="74"/>
      <c r="AB39" s="74"/>
      <c r="AC39" s="74"/>
      <c r="AD39" s="75"/>
      <c r="AE39" s="76"/>
      <c r="AF39" s="74"/>
      <c r="AG39" s="74"/>
      <c r="AH39" s="74"/>
      <c r="AI39" s="77"/>
      <c r="AJ39" s="76"/>
      <c r="AK39" s="74"/>
      <c r="AL39" s="74"/>
      <c r="AM39" s="74"/>
      <c r="AN39" s="77"/>
      <c r="AO39" s="145" t="str">
        <f>B19</f>
        <v>AMXGT0GBNE</v>
      </c>
      <c r="AP39" s="145"/>
      <c r="AQ39" s="177" t="s">
        <v>32</v>
      </c>
      <c r="AR39" s="153"/>
      <c r="AS39" s="156"/>
    </row>
    <row r="40" spans="1:45" s="1" customFormat="1" ht="12.75" customHeight="1" thickBot="1">
      <c r="A40" s="65">
        <v>30</v>
      </c>
      <c r="B40" s="41" t="s">
        <v>195</v>
      </c>
      <c r="C40" s="41" t="s">
        <v>205</v>
      </c>
      <c r="D40" s="42">
        <f t="shared" si="7"/>
        <v>3</v>
      </c>
      <c r="E40" s="42">
        <f t="shared" si="8"/>
        <v>4</v>
      </c>
      <c r="F40" s="73"/>
      <c r="G40" s="74"/>
      <c r="H40" s="74"/>
      <c r="I40" s="74"/>
      <c r="J40" s="75"/>
      <c r="K40" s="76"/>
      <c r="L40" s="74"/>
      <c r="M40" s="74"/>
      <c r="N40" s="74"/>
      <c r="O40" s="77"/>
      <c r="P40" s="73"/>
      <c r="Q40" s="74"/>
      <c r="R40" s="74"/>
      <c r="S40" s="74"/>
      <c r="T40" s="75"/>
      <c r="U40" s="76"/>
      <c r="V40" s="74"/>
      <c r="W40" s="74"/>
      <c r="X40" s="74"/>
      <c r="Y40" s="77"/>
      <c r="Z40" s="73">
        <v>2</v>
      </c>
      <c r="AA40" s="74">
        <v>0</v>
      </c>
      <c r="AB40" s="74">
        <v>1</v>
      </c>
      <c r="AC40" s="74" t="s">
        <v>33</v>
      </c>
      <c r="AD40" s="75">
        <v>4</v>
      </c>
      <c r="AE40" s="76"/>
      <c r="AF40" s="74"/>
      <c r="AG40" s="74"/>
      <c r="AH40" s="74"/>
      <c r="AI40" s="77"/>
      <c r="AJ40" s="76"/>
      <c r="AK40" s="74"/>
      <c r="AL40" s="74"/>
      <c r="AM40" s="74"/>
      <c r="AN40" s="77"/>
      <c r="AO40" s="145" t="str">
        <f>B38</f>
        <v>AMXIT0GBNE</v>
      </c>
      <c r="AP40" s="145"/>
      <c r="AQ40" s="177" t="s">
        <v>36</v>
      </c>
      <c r="AR40" s="152"/>
      <c r="AS40" s="156"/>
    </row>
    <row r="41" spans="1:45" s="1" customFormat="1" ht="12.75" customHeight="1" thickBot="1">
      <c r="A41" s="65">
        <v>31</v>
      </c>
      <c r="B41" s="41" t="s">
        <v>159</v>
      </c>
      <c r="C41" s="41" t="s">
        <v>49</v>
      </c>
      <c r="D41" s="42">
        <f>SUM(F41:AN41)-E41</f>
        <v>2</v>
      </c>
      <c r="E41" s="42">
        <f>J41+O41+T41+Y41+AD41+AI41+AN41</f>
        <v>3</v>
      </c>
      <c r="F41" s="73"/>
      <c r="G41" s="74"/>
      <c r="H41" s="74"/>
      <c r="I41" s="74"/>
      <c r="J41" s="75"/>
      <c r="K41" s="76"/>
      <c r="L41" s="74"/>
      <c r="M41" s="74"/>
      <c r="N41" s="74"/>
      <c r="O41" s="77"/>
      <c r="P41" s="73"/>
      <c r="Q41" s="74"/>
      <c r="R41" s="74"/>
      <c r="S41" s="74"/>
      <c r="T41" s="75"/>
      <c r="U41" s="76">
        <v>1</v>
      </c>
      <c r="V41" s="74">
        <v>0</v>
      </c>
      <c r="W41" s="74">
        <v>1</v>
      </c>
      <c r="X41" s="74" t="s">
        <v>47</v>
      </c>
      <c r="Y41" s="77">
        <v>3</v>
      </c>
      <c r="Z41" s="73"/>
      <c r="AA41" s="74"/>
      <c r="AB41" s="74"/>
      <c r="AC41" s="74"/>
      <c r="AD41" s="75"/>
      <c r="AE41" s="76"/>
      <c r="AF41" s="74"/>
      <c r="AG41" s="74"/>
      <c r="AH41" s="74"/>
      <c r="AI41" s="77"/>
      <c r="AJ41" s="76"/>
      <c r="AK41" s="74"/>
      <c r="AL41" s="74"/>
      <c r="AM41" s="74"/>
      <c r="AN41" s="77"/>
      <c r="AO41" s="145" t="str">
        <f>B34</f>
        <v>AMEGE1GBNE</v>
      </c>
      <c r="AP41" s="145"/>
      <c r="AQ41" s="177" t="s">
        <v>93</v>
      </c>
      <c r="AR41" s="153"/>
      <c r="AS41" s="156"/>
    </row>
    <row r="42" spans="1:45" s="1" customFormat="1" ht="12.75" customHeight="1" thickBot="1">
      <c r="A42" s="65">
        <v>32</v>
      </c>
      <c r="B42" s="41" t="s">
        <v>160</v>
      </c>
      <c r="C42" s="41" t="s">
        <v>50</v>
      </c>
      <c r="D42" s="42">
        <f t="shared" si="7"/>
        <v>2</v>
      </c>
      <c r="E42" s="42">
        <f t="shared" si="8"/>
        <v>3</v>
      </c>
      <c r="F42" s="73"/>
      <c r="G42" s="74"/>
      <c r="H42" s="74"/>
      <c r="I42" s="74"/>
      <c r="J42" s="75"/>
      <c r="K42" s="76"/>
      <c r="L42" s="74"/>
      <c r="M42" s="74"/>
      <c r="N42" s="74"/>
      <c r="O42" s="77"/>
      <c r="P42" s="73"/>
      <c r="Q42" s="74"/>
      <c r="R42" s="74"/>
      <c r="S42" s="74"/>
      <c r="T42" s="75"/>
      <c r="U42" s="76">
        <v>1</v>
      </c>
      <c r="V42" s="74">
        <v>0</v>
      </c>
      <c r="W42" s="74">
        <v>1</v>
      </c>
      <c r="X42" s="74" t="s">
        <v>47</v>
      </c>
      <c r="Y42" s="77">
        <v>3</v>
      </c>
      <c r="Z42" s="73"/>
      <c r="AA42" s="74"/>
      <c r="AB42" s="74"/>
      <c r="AC42" s="74"/>
      <c r="AD42" s="75"/>
      <c r="AE42" s="76"/>
      <c r="AF42" s="74"/>
      <c r="AG42" s="74"/>
      <c r="AH42" s="74"/>
      <c r="AI42" s="77"/>
      <c r="AJ42" s="76"/>
      <c r="AK42" s="74"/>
      <c r="AL42" s="74"/>
      <c r="AM42" s="74"/>
      <c r="AN42" s="77"/>
      <c r="AO42" s="141" t="str">
        <f>B10&amp;" a."</f>
        <v>AMXMA2GBNE a.</v>
      </c>
      <c r="AP42" s="141"/>
      <c r="AQ42" s="177" t="s">
        <v>94</v>
      </c>
      <c r="AR42" s="153"/>
      <c r="AS42" s="156"/>
    </row>
    <row r="43" spans="1:45" s="2" customFormat="1" ht="13.5" thickBot="1">
      <c r="A43" s="65">
        <v>33</v>
      </c>
      <c r="B43" s="41" t="s">
        <v>161</v>
      </c>
      <c r="C43" s="41" t="s">
        <v>83</v>
      </c>
      <c r="D43" s="42">
        <f t="shared" si="7"/>
        <v>2</v>
      </c>
      <c r="E43" s="42">
        <f t="shared" si="8"/>
        <v>3</v>
      </c>
      <c r="F43" s="73"/>
      <c r="G43" s="74"/>
      <c r="H43" s="74"/>
      <c r="I43" s="74"/>
      <c r="J43" s="75"/>
      <c r="K43" s="76"/>
      <c r="L43" s="74"/>
      <c r="M43" s="74"/>
      <c r="N43" s="74"/>
      <c r="O43" s="77"/>
      <c r="P43" s="73"/>
      <c r="Q43" s="74"/>
      <c r="R43" s="74"/>
      <c r="S43" s="74"/>
      <c r="T43" s="75"/>
      <c r="U43" s="76"/>
      <c r="V43" s="74"/>
      <c r="W43" s="74"/>
      <c r="X43" s="74"/>
      <c r="Y43" s="77"/>
      <c r="Z43" s="73">
        <v>2</v>
      </c>
      <c r="AA43" s="74">
        <v>0</v>
      </c>
      <c r="AB43" s="74">
        <v>0</v>
      </c>
      <c r="AC43" s="74" t="s">
        <v>33</v>
      </c>
      <c r="AD43" s="75">
        <v>3</v>
      </c>
      <c r="AE43" s="76"/>
      <c r="AF43" s="74"/>
      <c r="AG43" s="74"/>
      <c r="AH43" s="74"/>
      <c r="AI43" s="77"/>
      <c r="AJ43" s="76"/>
      <c r="AK43" s="74"/>
      <c r="AL43" s="74"/>
      <c r="AM43" s="74"/>
      <c r="AN43" s="77"/>
      <c r="AO43" s="145"/>
      <c r="AP43" s="145"/>
      <c r="AQ43" s="177"/>
      <c r="AR43" s="153"/>
      <c r="AS43" s="156"/>
    </row>
    <row r="44" spans="1:45" s="1" customFormat="1" ht="12.75" customHeight="1" thickBot="1">
      <c r="A44" s="65">
        <v>34</v>
      </c>
      <c r="B44" s="41" t="s">
        <v>162</v>
      </c>
      <c r="C44" s="41" t="s">
        <v>57</v>
      </c>
      <c r="D44" s="42">
        <f t="shared" si="7"/>
        <v>2</v>
      </c>
      <c r="E44" s="42">
        <f t="shared" si="8"/>
        <v>3</v>
      </c>
      <c r="F44" s="73"/>
      <c r="G44" s="74"/>
      <c r="H44" s="74"/>
      <c r="I44" s="74"/>
      <c r="J44" s="75"/>
      <c r="K44" s="76"/>
      <c r="L44" s="74"/>
      <c r="M44" s="74"/>
      <c r="N44" s="74"/>
      <c r="O44" s="77"/>
      <c r="P44" s="73"/>
      <c r="Q44" s="74"/>
      <c r="R44" s="74"/>
      <c r="S44" s="74"/>
      <c r="T44" s="75"/>
      <c r="U44" s="76"/>
      <c r="V44" s="74"/>
      <c r="W44" s="74"/>
      <c r="X44" s="74"/>
      <c r="Y44" s="77"/>
      <c r="Z44" s="73"/>
      <c r="AA44" s="74"/>
      <c r="AB44" s="74"/>
      <c r="AC44" s="74"/>
      <c r="AD44" s="75"/>
      <c r="AE44" s="76">
        <v>2</v>
      </c>
      <c r="AF44" s="74">
        <v>0</v>
      </c>
      <c r="AG44" s="74">
        <v>0</v>
      </c>
      <c r="AH44" s="74" t="s">
        <v>47</v>
      </c>
      <c r="AI44" s="77">
        <v>3</v>
      </c>
      <c r="AJ44" s="76"/>
      <c r="AK44" s="74"/>
      <c r="AL44" s="74"/>
      <c r="AM44" s="74"/>
      <c r="AN44" s="77"/>
      <c r="AO44" s="145"/>
      <c r="AP44" s="145"/>
      <c r="AQ44" s="177"/>
      <c r="AR44" s="153"/>
      <c r="AS44" s="156"/>
    </row>
    <row r="45" spans="1:45" s="1" customFormat="1" ht="12.75" customHeight="1" thickBot="1">
      <c r="A45" s="65">
        <v>35</v>
      </c>
      <c r="B45" s="41" t="s">
        <v>163</v>
      </c>
      <c r="C45" s="41" t="s">
        <v>55</v>
      </c>
      <c r="D45" s="42">
        <f t="shared" si="7"/>
        <v>5</v>
      </c>
      <c r="E45" s="42">
        <f t="shared" si="8"/>
        <v>6</v>
      </c>
      <c r="F45" s="73"/>
      <c r="G45" s="74"/>
      <c r="H45" s="74"/>
      <c r="I45" s="74"/>
      <c r="J45" s="75"/>
      <c r="K45" s="76">
        <v>3</v>
      </c>
      <c r="L45" s="74">
        <v>0</v>
      </c>
      <c r="M45" s="74">
        <v>2</v>
      </c>
      <c r="N45" s="74" t="s">
        <v>33</v>
      </c>
      <c r="O45" s="77">
        <v>6</v>
      </c>
      <c r="P45" s="73"/>
      <c r="Q45" s="74"/>
      <c r="R45" s="74"/>
      <c r="S45" s="74"/>
      <c r="T45" s="75"/>
      <c r="U45" s="76"/>
      <c r="V45" s="74"/>
      <c r="W45" s="74"/>
      <c r="X45" s="74"/>
      <c r="Y45" s="77"/>
      <c r="Z45" s="73"/>
      <c r="AA45" s="74"/>
      <c r="AB45" s="74"/>
      <c r="AC45" s="74"/>
      <c r="AD45" s="75"/>
      <c r="AE45" s="76"/>
      <c r="AF45" s="74"/>
      <c r="AG45" s="74"/>
      <c r="AH45" s="74"/>
      <c r="AI45" s="77"/>
      <c r="AJ45" s="76"/>
      <c r="AK45" s="74"/>
      <c r="AL45" s="74"/>
      <c r="AM45" s="74"/>
      <c r="AN45" s="77"/>
      <c r="AO45" s="145"/>
      <c r="AP45" s="145"/>
      <c r="AQ45" s="177"/>
      <c r="AR45" s="152" t="s">
        <v>130</v>
      </c>
      <c r="AS45" s="156" t="s">
        <v>105</v>
      </c>
    </row>
    <row r="46" spans="1:45" s="1" customFormat="1" ht="12.75" customHeight="1" thickBot="1">
      <c r="A46" s="65">
        <v>36</v>
      </c>
      <c r="B46" s="41" t="s">
        <v>164</v>
      </c>
      <c r="C46" s="41" t="s">
        <v>56</v>
      </c>
      <c r="D46" s="42">
        <f t="shared" si="7"/>
        <v>5</v>
      </c>
      <c r="E46" s="42">
        <f t="shared" si="8"/>
        <v>5</v>
      </c>
      <c r="F46" s="73"/>
      <c r="G46" s="74"/>
      <c r="H46" s="74"/>
      <c r="I46" s="74"/>
      <c r="J46" s="75"/>
      <c r="K46" s="76"/>
      <c r="L46" s="74"/>
      <c r="M46" s="74"/>
      <c r="N46" s="74"/>
      <c r="O46" s="77"/>
      <c r="P46" s="73">
        <v>3</v>
      </c>
      <c r="Q46" s="74">
        <v>0</v>
      </c>
      <c r="R46" s="74">
        <v>2</v>
      </c>
      <c r="S46" s="74" t="s">
        <v>33</v>
      </c>
      <c r="T46" s="75">
        <v>5</v>
      </c>
      <c r="U46" s="76"/>
      <c r="V46" s="74"/>
      <c r="W46" s="74"/>
      <c r="X46" s="74"/>
      <c r="Y46" s="77"/>
      <c r="Z46" s="73"/>
      <c r="AA46" s="74"/>
      <c r="AB46" s="74"/>
      <c r="AC46" s="74"/>
      <c r="AD46" s="75"/>
      <c r="AE46" s="76"/>
      <c r="AF46" s="74"/>
      <c r="AG46" s="74"/>
      <c r="AH46" s="74"/>
      <c r="AI46" s="77"/>
      <c r="AJ46" s="76"/>
      <c r="AK46" s="74"/>
      <c r="AL46" s="74"/>
      <c r="AM46" s="74"/>
      <c r="AN46" s="77"/>
      <c r="AO46" s="145" t="str">
        <f>B45</f>
        <v>AMXAN1GBNE</v>
      </c>
      <c r="AP46" s="145"/>
      <c r="AQ46" s="177" t="s">
        <v>55</v>
      </c>
      <c r="AR46" s="153" t="s">
        <v>118</v>
      </c>
      <c r="AS46" s="156" t="s">
        <v>119</v>
      </c>
    </row>
    <row r="47" spans="1:45" s="1" customFormat="1" ht="12.75" customHeight="1" thickBot="1">
      <c r="A47" s="65">
        <v>37</v>
      </c>
      <c r="B47" s="41" t="s">
        <v>165</v>
      </c>
      <c r="C47" s="41" t="s">
        <v>37</v>
      </c>
      <c r="D47" s="42">
        <f t="shared" si="7"/>
        <v>4</v>
      </c>
      <c r="E47" s="42">
        <f t="shared" si="8"/>
        <v>5</v>
      </c>
      <c r="F47" s="73"/>
      <c r="G47" s="74"/>
      <c r="H47" s="74"/>
      <c r="I47" s="74"/>
      <c r="J47" s="75"/>
      <c r="K47" s="76"/>
      <c r="L47" s="74"/>
      <c r="M47" s="74"/>
      <c r="N47" s="74"/>
      <c r="O47" s="77"/>
      <c r="P47" s="73">
        <v>2</v>
      </c>
      <c r="Q47" s="74">
        <v>2</v>
      </c>
      <c r="R47" s="74">
        <v>0</v>
      </c>
      <c r="S47" s="74" t="s">
        <v>33</v>
      </c>
      <c r="T47" s="75">
        <v>5</v>
      </c>
      <c r="U47" s="76"/>
      <c r="V47" s="74"/>
      <c r="W47" s="74"/>
      <c r="X47" s="74"/>
      <c r="Y47" s="77"/>
      <c r="Z47" s="73"/>
      <c r="AA47" s="74"/>
      <c r="AB47" s="74"/>
      <c r="AC47" s="74"/>
      <c r="AD47" s="75"/>
      <c r="AE47" s="76"/>
      <c r="AF47" s="74"/>
      <c r="AG47" s="74"/>
      <c r="AH47" s="74"/>
      <c r="AI47" s="77"/>
      <c r="AJ47" s="76"/>
      <c r="AK47" s="74"/>
      <c r="AL47" s="74"/>
      <c r="AM47" s="74"/>
      <c r="AN47" s="77"/>
      <c r="AO47" s="145"/>
      <c r="AP47" s="145"/>
      <c r="AQ47" s="177"/>
      <c r="AR47" s="153"/>
      <c r="AS47" s="156"/>
    </row>
    <row r="48" spans="1:45" s="1" customFormat="1" ht="12.75" customHeight="1" thickBot="1">
      <c r="A48" s="65">
        <v>38</v>
      </c>
      <c r="B48" s="41" t="s">
        <v>166</v>
      </c>
      <c r="C48" s="41" t="s">
        <v>38</v>
      </c>
      <c r="D48" s="42">
        <f t="shared" si="7"/>
        <v>2</v>
      </c>
      <c r="E48" s="42">
        <f t="shared" si="8"/>
        <v>2</v>
      </c>
      <c r="F48" s="73"/>
      <c r="G48" s="74"/>
      <c r="H48" s="74"/>
      <c r="I48" s="74"/>
      <c r="J48" s="75"/>
      <c r="K48" s="76"/>
      <c r="L48" s="74"/>
      <c r="M48" s="74"/>
      <c r="N48" s="74"/>
      <c r="O48" s="77"/>
      <c r="P48" s="73"/>
      <c r="Q48" s="74"/>
      <c r="R48" s="74"/>
      <c r="S48" s="74"/>
      <c r="T48" s="75"/>
      <c r="U48" s="76"/>
      <c r="V48" s="74"/>
      <c r="W48" s="74"/>
      <c r="X48" s="74"/>
      <c r="Y48" s="77"/>
      <c r="Z48" s="73"/>
      <c r="AA48" s="74"/>
      <c r="AB48" s="74"/>
      <c r="AC48" s="74"/>
      <c r="AD48" s="75"/>
      <c r="AE48" s="76"/>
      <c r="AF48" s="74"/>
      <c r="AG48" s="74"/>
      <c r="AH48" s="74"/>
      <c r="AI48" s="77"/>
      <c r="AJ48" s="76">
        <v>1</v>
      </c>
      <c r="AK48" s="74">
        <v>1</v>
      </c>
      <c r="AL48" s="74">
        <v>0</v>
      </c>
      <c r="AM48" s="74" t="s">
        <v>47</v>
      </c>
      <c r="AN48" s="77">
        <v>2</v>
      </c>
      <c r="AO48" s="145" t="s">
        <v>215</v>
      </c>
      <c r="AP48" s="145"/>
      <c r="AQ48" s="185" t="s">
        <v>216</v>
      </c>
      <c r="AR48" s="153"/>
      <c r="AS48" s="156"/>
    </row>
    <row r="49" spans="1:45" s="1" customFormat="1" ht="13.5" thickBot="1">
      <c r="A49" s="65">
        <v>39</v>
      </c>
      <c r="B49" s="41" t="s">
        <v>167</v>
      </c>
      <c r="C49" s="41" t="s">
        <v>206</v>
      </c>
      <c r="D49" s="42">
        <f t="shared" si="7"/>
        <v>2</v>
      </c>
      <c r="E49" s="42">
        <f t="shared" si="8"/>
        <v>3</v>
      </c>
      <c r="F49" s="73"/>
      <c r="G49" s="74"/>
      <c r="H49" s="74"/>
      <c r="I49" s="74"/>
      <c r="J49" s="75"/>
      <c r="K49" s="76"/>
      <c r="L49" s="74"/>
      <c r="M49" s="74"/>
      <c r="N49" s="74"/>
      <c r="O49" s="77"/>
      <c r="P49" s="73"/>
      <c r="Q49" s="74"/>
      <c r="R49" s="74"/>
      <c r="S49" s="74"/>
      <c r="T49" s="75"/>
      <c r="U49" s="76"/>
      <c r="V49" s="74"/>
      <c r="W49" s="74"/>
      <c r="X49" s="74"/>
      <c r="Y49" s="77"/>
      <c r="Z49" s="73"/>
      <c r="AA49" s="74"/>
      <c r="AB49" s="74"/>
      <c r="AC49" s="74"/>
      <c r="AD49" s="75"/>
      <c r="AE49" s="76"/>
      <c r="AF49" s="74"/>
      <c r="AG49" s="74"/>
      <c r="AH49" s="74"/>
      <c r="AI49" s="77"/>
      <c r="AJ49" s="76">
        <v>0</v>
      </c>
      <c r="AK49" s="74">
        <v>2</v>
      </c>
      <c r="AL49" s="74">
        <v>0</v>
      </c>
      <c r="AM49" s="74" t="s">
        <v>33</v>
      </c>
      <c r="AN49" s="77">
        <v>3</v>
      </c>
      <c r="AO49" s="146"/>
      <c r="AP49" s="146"/>
      <c r="AQ49" s="178" t="s">
        <v>95</v>
      </c>
      <c r="AR49" s="161"/>
      <c r="AS49" s="158"/>
    </row>
    <row r="50" spans="1:45" s="1" customFormat="1" ht="12.75" customHeight="1" thickBot="1">
      <c r="A50" s="9" t="s">
        <v>84</v>
      </c>
      <c r="B50" s="130"/>
      <c r="C50" s="130"/>
      <c r="D50" s="78">
        <f aca="true" t="shared" si="9" ref="D50:AN50">SUM(D51:D60)</f>
        <v>16</v>
      </c>
      <c r="E50" s="78">
        <f t="shared" si="9"/>
        <v>4</v>
      </c>
      <c r="F50" s="38">
        <f t="shared" si="9"/>
        <v>0</v>
      </c>
      <c r="G50" s="38">
        <f t="shared" si="9"/>
        <v>1</v>
      </c>
      <c r="H50" s="38">
        <f t="shared" si="9"/>
        <v>0</v>
      </c>
      <c r="I50" s="38">
        <f t="shared" si="9"/>
        <v>0</v>
      </c>
      <c r="J50" s="38">
        <f t="shared" si="9"/>
        <v>0</v>
      </c>
      <c r="K50" s="38">
        <f t="shared" si="9"/>
        <v>0</v>
      </c>
      <c r="L50" s="38">
        <f t="shared" si="9"/>
        <v>5</v>
      </c>
      <c r="M50" s="38">
        <f t="shared" si="9"/>
        <v>0</v>
      </c>
      <c r="N50" s="38">
        <f t="shared" si="9"/>
        <v>0</v>
      </c>
      <c r="O50" s="38">
        <f t="shared" si="9"/>
        <v>0</v>
      </c>
      <c r="P50" s="38">
        <f t="shared" si="9"/>
        <v>0</v>
      </c>
      <c r="Q50" s="38">
        <f t="shared" si="9"/>
        <v>7</v>
      </c>
      <c r="R50" s="38">
        <f t="shared" si="9"/>
        <v>0</v>
      </c>
      <c r="S50" s="38">
        <f t="shared" si="9"/>
        <v>0</v>
      </c>
      <c r="T50" s="38">
        <f t="shared" si="9"/>
        <v>2</v>
      </c>
      <c r="U50" s="38">
        <f t="shared" si="9"/>
        <v>0</v>
      </c>
      <c r="V50" s="38">
        <f t="shared" si="9"/>
        <v>3</v>
      </c>
      <c r="W50" s="38">
        <f t="shared" si="9"/>
        <v>0</v>
      </c>
      <c r="X50" s="38">
        <f t="shared" si="9"/>
        <v>0</v>
      </c>
      <c r="Y50" s="38">
        <f t="shared" si="9"/>
        <v>2</v>
      </c>
      <c r="Z50" s="38">
        <f t="shared" si="9"/>
        <v>0</v>
      </c>
      <c r="AA50" s="38">
        <f t="shared" si="9"/>
        <v>0</v>
      </c>
      <c r="AB50" s="38">
        <f t="shared" si="9"/>
        <v>0</v>
      </c>
      <c r="AC50" s="38">
        <f t="shared" si="9"/>
        <v>0</v>
      </c>
      <c r="AD50" s="38">
        <f t="shared" si="9"/>
        <v>0</v>
      </c>
      <c r="AE50" s="38">
        <f t="shared" si="9"/>
        <v>0</v>
      </c>
      <c r="AF50" s="38">
        <f t="shared" si="9"/>
        <v>0</v>
      </c>
      <c r="AG50" s="38">
        <f t="shared" si="9"/>
        <v>0</v>
      </c>
      <c r="AH50" s="38">
        <f t="shared" si="9"/>
        <v>0</v>
      </c>
      <c r="AI50" s="38">
        <f t="shared" si="9"/>
        <v>0</v>
      </c>
      <c r="AJ50" s="38">
        <f t="shared" si="9"/>
        <v>0</v>
      </c>
      <c r="AK50" s="38">
        <f t="shared" si="9"/>
        <v>0</v>
      </c>
      <c r="AL50" s="38">
        <f t="shared" si="9"/>
        <v>0</v>
      </c>
      <c r="AM50" s="38">
        <f t="shared" si="9"/>
        <v>0</v>
      </c>
      <c r="AN50" s="79">
        <f t="shared" si="9"/>
        <v>0</v>
      </c>
      <c r="AO50" s="219"/>
      <c r="AP50" s="219"/>
      <c r="AQ50" s="220"/>
      <c r="AR50" s="200"/>
      <c r="AS50" s="201"/>
    </row>
    <row r="51" spans="1:45" s="1" customFormat="1" ht="12.75" customHeight="1" thickBot="1">
      <c r="A51" s="80">
        <v>40</v>
      </c>
      <c r="B51" s="81" t="s">
        <v>168</v>
      </c>
      <c r="C51" s="82" t="s">
        <v>26</v>
      </c>
      <c r="D51" s="83">
        <f>SUM(F51:AN51)-E51</f>
        <v>2</v>
      </c>
      <c r="E51" s="83">
        <f>J51+O51+T51+Y51+AD51+AI51+AN51</f>
        <v>0</v>
      </c>
      <c r="F51" s="69"/>
      <c r="G51" s="67"/>
      <c r="H51" s="67"/>
      <c r="I51" s="67"/>
      <c r="J51" s="71"/>
      <c r="K51" s="69">
        <v>0</v>
      </c>
      <c r="L51" s="67">
        <v>2</v>
      </c>
      <c r="M51" s="67">
        <v>0</v>
      </c>
      <c r="N51" s="67" t="s">
        <v>48</v>
      </c>
      <c r="O51" s="71">
        <v>0</v>
      </c>
      <c r="P51" s="69"/>
      <c r="Q51" s="67"/>
      <c r="R51" s="67"/>
      <c r="S51" s="67"/>
      <c r="T51" s="71"/>
      <c r="U51" s="69"/>
      <c r="V51" s="67"/>
      <c r="W51" s="67"/>
      <c r="X51" s="67"/>
      <c r="Y51" s="71"/>
      <c r="Z51" s="69"/>
      <c r="AA51" s="67"/>
      <c r="AB51" s="67"/>
      <c r="AC51" s="67"/>
      <c r="AD51" s="71"/>
      <c r="AE51" s="69"/>
      <c r="AF51" s="67"/>
      <c r="AG51" s="67"/>
      <c r="AH51" s="67"/>
      <c r="AI51" s="71"/>
      <c r="AJ51" s="69"/>
      <c r="AK51" s="67"/>
      <c r="AL51" s="67"/>
      <c r="AM51" s="67"/>
      <c r="AN51" s="71"/>
      <c r="AO51" s="124"/>
      <c r="AP51" s="139"/>
      <c r="AQ51" s="177"/>
      <c r="AR51" s="163"/>
      <c r="AS51" s="155"/>
    </row>
    <row r="52" spans="1:45" s="1" customFormat="1" ht="12.75" customHeight="1" thickBot="1">
      <c r="A52" s="65">
        <v>41</v>
      </c>
      <c r="B52" s="81" t="s">
        <v>169</v>
      </c>
      <c r="C52" s="81" t="s">
        <v>27</v>
      </c>
      <c r="D52" s="83">
        <f>SUM(F52:AN52)-E52</f>
        <v>2</v>
      </c>
      <c r="E52" s="83">
        <f>J52+O52+T52+Y52+AD52+AI52+AN52</f>
        <v>0</v>
      </c>
      <c r="F52" s="76"/>
      <c r="G52" s="74"/>
      <c r="H52" s="74"/>
      <c r="I52" s="74"/>
      <c r="J52" s="77"/>
      <c r="K52" s="76"/>
      <c r="L52" s="74"/>
      <c r="M52" s="74"/>
      <c r="N52" s="74"/>
      <c r="O52" s="77"/>
      <c r="P52" s="76">
        <v>0</v>
      </c>
      <c r="Q52" s="74">
        <v>2</v>
      </c>
      <c r="R52" s="74">
        <v>0</v>
      </c>
      <c r="S52" s="74" t="s">
        <v>48</v>
      </c>
      <c r="T52" s="77">
        <v>0</v>
      </c>
      <c r="U52" s="76"/>
      <c r="V52" s="74"/>
      <c r="W52" s="74"/>
      <c r="X52" s="74"/>
      <c r="Y52" s="77"/>
      <c r="Z52" s="76"/>
      <c r="AA52" s="74"/>
      <c r="AB52" s="74"/>
      <c r="AC52" s="74"/>
      <c r="AD52" s="77"/>
      <c r="AE52" s="76"/>
      <c r="AF52" s="74"/>
      <c r="AG52" s="74"/>
      <c r="AH52" s="74"/>
      <c r="AI52" s="77"/>
      <c r="AJ52" s="76"/>
      <c r="AK52" s="74"/>
      <c r="AL52" s="74"/>
      <c r="AM52" s="74"/>
      <c r="AN52" s="77"/>
      <c r="AO52" s="145"/>
      <c r="AP52" s="145"/>
      <c r="AQ52" s="177"/>
      <c r="AR52" s="153"/>
      <c r="AS52" s="156"/>
    </row>
    <row r="53" spans="1:45" s="1" customFormat="1" ht="12.75" customHeight="1" thickBot="1">
      <c r="A53" s="65" t="s">
        <v>219</v>
      </c>
      <c r="B53" s="81" t="s">
        <v>220</v>
      </c>
      <c r="C53" s="82" t="s">
        <v>221</v>
      </c>
      <c r="D53" s="83">
        <v>1</v>
      </c>
      <c r="E53" s="83">
        <v>0</v>
      </c>
      <c r="F53" s="69">
        <v>0</v>
      </c>
      <c r="G53" s="67">
        <v>1</v>
      </c>
      <c r="H53" s="67">
        <v>0</v>
      </c>
      <c r="I53" s="67" t="s">
        <v>48</v>
      </c>
      <c r="J53" s="71">
        <v>0</v>
      </c>
      <c r="K53" s="69"/>
      <c r="L53" s="67"/>
      <c r="M53" s="67"/>
      <c r="N53" s="67"/>
      <c r="O53" s="71"/>
      <c r="P53" s="69"/>
      <c r="Q53" s="67"/>
      <c r="R53" s="67"/>
      <c r="S53" s="67"/>
      <c r="T53" s="71"/>
      <c r="U53" s="69"/>
      <c r="V53" s="67"/>
      <c r="W53" s="67"/>
      <c r="X53" s="67"/>
      <c r="Y53" s="71"/>
      <c r="Z53" s="69"/>
      <c r="AA53" s="67"/>
      <c r="AB53" s="67"/>
      <c r="AC53" s="67"/>
      <c r="AD53" s="71"/>
      <c r="AE53" s="69"/>
      <c r="AF53" s="67"/>
      <c r="AG53" s="67"/>
      <c r="AH53" s="67"/>
      <c r="AI53" s="71"/>
      <c r="AJ53" s="69"/>
      <c r="AK53" s="67"/>
      <c r="AL53" s="67"/>
      <c r="AM53" s="67"/>
      <c r="AN53" s="71"/>
      <c r="AO53" s="145"/>
      <c r="AP53" s="145"/>
      <c r="AQ53" s="177"/>
      <c r="AR53" s="153"/>
      <c r="AS53" s="156"/>
    </row>
    <row r="54" spans="1:45" s="1" customFormat="1" ht="12.75" customHeight="1" thickBot="1">
      <c r="A54" s="65" t="s">
        <v>222</v>
      </c>
      <c r="B54" s="81" t="s">
        <v>223</v>
      </c>
      <c r="C54" s="82" t="s">
        <v>224</v>
      </c>
      <c r="D54" s="83">
        <v>1</v>
      </c>
      <c r="E54" s="83">
        <v>0</v>
      </c>
      <c r="F54" s="69"/>
      <c r="G54" s="67"/>
      <c r="H54" s="67"/>
      <c r="I54" s="67"/>
      <c r="J54" s="71"/>
      <c r="K54" s="69">
        <v>0</v>
      </c>
      <c r="L54" s="67">
        <v>1</v>
      </c>
      <c r="M54" s="67">
        <v>0</v>
      </c>
      <c r="N54" s="67" t="s">
        <v>48</v>
      </c>
      <c r="O54" s="71">
        <v>0</v>
      </c>
      <c r="P54" s="69"/>
      <c r="Q54" s="67"/>
      <c r="R54" s="67"/>
      <c r="S54" s="67"/>
      <c r="T54" s="71"/>
      <c r="U54" s="69"/>
      <c r="V54" s="67"/>
      <c r="W54" s="67"/>
      <c r="X54" s="67"/>
      <c r="Y54" s="71"/>
      <c r="Z54" s="69"/>
      <c r="AA54" s="67"/>
      <c r="AB54" s="67"/>
      <c r="AC54" s="67"/>
      <c r="AD54" s="71"/>
      <c r="AE54" s="69"/>
      <c r="AF54" s="67"/>
      <c r="AG54" s="67"/>
      <c r="AH54" s="67"/>
      <c r="AI54" s="71"/>
      <c r="AJ54" s="69"/>
      <c r="AK54" s="67"/>
      <c r="AL54" s="67"/>
      <c r="AM54" s="67"/>
      <c r="AN54" s="71"/>
      <c r="AO54" s="145"/>
      <c r="AP54" s="145"/>
      <c r="AQ54" s="177"/>
      <c r="AR54" s="153"/>
      <c r="AS54" s="156"/>
    </row>
    <row r="55" spans="1:45" s="1" customFormat="1" ht="12.75" customHeight="1" thickBot="1">
      <c r="A55" s="65" t="s">
        <v>225</v>
      </c>
      <c r="B55" s="81" t="s">
        <v>226</v>
      </c>
      <c r="C55" s="82" t="s">
        <v>227</v>
      </c>
      <c r="D55" s="83">
        <v>3</v>
      </c>
      <c r="E55" s="83">
        <v>2</v>
      </c>
      <c r="F55" s="69"/>
      <c r="G55" s="67"/>
      <c r="H55" s="67"/>
      <c r="I55" s="67"/>
      <c r="J55" s="71"/>
      <c r="K55" s="69"/>
      <c r="L55" s="67"/>
      <c r="M55" s="67"/>
      <c r="N55" s="67"/>
      <c r="O55" s="71"/>
      <c r="P55" s="69">
        <v>0</v>
      </c>
      <c r="Q55" s="67">
        <v>3</v>
      </c>
      <c r="R55" s="67">
        <v>0</v>
      </c>
      <c r="S55" s="67" t="s">
        <v>47</v>
      </c>
      <c r="T55" s="71">
        <v>2</v>
      </c>
      <c r="U55" s="69"/>
      <c r="V55" s="67"/>
      <c r="W55" s="67"/>
      <c r="X55" s="67"/>
      <c r="Y55" s="71"/>
      <c r="Z55" s="69"/>
      <c r="AA55" s="67"/>
      <c r="AB55" s="67"/>
      <c r="AC55" s="67"/>
      <c r="AD55" s="71"/>
      <c r="AE55" s="69"/>
      <c r="AF55" s="67"/>
      <c r="AG55" s="67"/>
      <c r="AH55" s="67"/>
      <c r="AI55" s="71"/>
      <c r="AJ55" s="69"/>
      <c r="AK55" s="67"/>
      <c r="AL55" s="67"/>
      <c r="AM55" s="67"/>
      <c r="AN55" s="71"/>
      <c r="AO55" s="145" t="s">
        <v>228</v>
      </c>
      <c r="AP55" s="145"/>
      <c r="AQ55" s="177"/>
      <c r="AR55" s="153"/>
      <c r="AS55" s="156"/>
    </row>
    <row r="56" spans="1:45" s="1" customFormat="1" ht="12.75" customHeight="1" thickBot="1">
      <c r="A56" s="65" t="s">
        <v>229</v>
      </c>
      <c r="B56" s="81" t="s">
        <v>230</v>
      </c>
      <c r="C56" s="82" t="s">
        <v>231</v>
      </c>
      <c r="D56" s="83">
        <v>3</v>
      </c>
      <c r="E56" s="83">
        <v>2</v>
      </c>
      <c r="F56" s="69"/>
      <c r="G56" s="67"/>
      <c r="H56" s="67"/>
      <c r="I56" s="67"/>
      <c r="J56" s="71"/>
      <c r="K56" s="69"/>
      <c r="L56" s="67"/>
      <c r="M56" s="67"/>
      <c r="N56" s="67"/>
      <c r="O56" s="71"/>
      <c r="P56" s="69"/>
      <c r="Q56" s="67"/>
      <c r="R56" s="67"/>
      <c r="S56" s="67"/>
      <c r="T56" s="71"/>
      <c r="U56" s="69">
        <v>0</v>
      </c>
      <c r="V56" s="67">
        <v>3</v>
      </c>
      <c r="W56" s="67">
        <v>0</v>
      </c>
      <c r="X56" s="67" t="s">
        <v>47</v>
      </c>
      <c r="Y56" s="71">
        <v>2</v>
      </c>
      <c r="Z56" s="69"/>
      <c r="AA56" s="67"/>
      <c r="AB56" s="67"/>
      <c r="AC56" s="67"/>
      <c r="AD56" s="71"/>
      <c r="AE56" s="69"/>
      <c r="AF56" s="67"/>
      <c r="AG56" s="67"/>
      <c r="AH56" s="67"/>
      <c r="AI56" s="71"/>
      <c r="AJ56" s="69"/>
      <c r="AK56" s="67"/>
      <c r="AL56" s="67"/>
      <c r="AM56" s="67"/>
      <c r="AN56" s="71"/>
      <c r="AO56" s="145" t="s">
        <v>241</v>
      </c>
      <c r="AP56" s="145"/>
      <c r="AQ56" s="177"/>
      <c r="AR56" s="153"/>
      <c r="AS56" s="156"/>
    </row>
    <row r="57" spans="1:45" s="1" customFormat="1" ht="12.75" customHeight="1" thickBot="1">
      <c r="A57" s="65" t="s">
        <v>232</v>
      </c>
      <c r="B57" s="81" t="s">
        <v>233</v>
      </c>
      <c r="C57" s="82" t="s">
        <v>234</v>
      </c>
      <c r="D57" s="83"/>
      <c r="E57" s="83"/>
      <c r="F57" s="69"/>
      <c r="G57" s="67"/>
      <c r="H57" s="67"/>
      <c r="I57" s="67"/>
      <c r="J57" s="71"/>
      <c r="K57" s="69"/>
      <c r="L57" s="67"/>
      <c r="M57" s="67"/>
      <c r="N57" s="67"/>
      <c r="O57" s="71"/>
      <c r="P57" s="69"/>
      <c r="Q57" s="67"/>
      <c r="R57" s="67"/>
      <c r="S57" s="67"/>
      <c r="T57" s="71"/>
      <c r="U57" s="69"/>
      <c r="V57" s="67"/>
      <c r="W57" s="67"/>
      <c r="X57" s="67"/>
      <c r="Y57" s="71"/>
      <c r="Z57" s="69"/>
      <c r="AA57" s="67"/>
      <c r="AB57" s="67"/>
      <c r="AC57" s="67"/>
      <c r="AD57" s="71"/>
      <c r="AE57" s="69"/>
      <c r="AF57" s="67"/>
      <c r="AG57" s="67"/>
      <c r="AH57" s="67"/>
      <c r="AI57" s="71"/>
      <c r="AJ57" s="69"/>
      <c r="AK57" s="67"/>
      <c r="AL57" s="67"/>
      <c r="AM57" s="67"/>
      <c r="AN57" s="71"/>
      <c r="AO57" s="145" t="s">
        <v>242</v>
      </c>
      <c r="AP57" s="145"/>
      <c r="AQ57" s="177"/>
      <c r="AR57" s="153"/>
      <c r="AS57" s="156"/>
    </row>
    <row r="58" spans="1:45" s="1" customFormat="1" ht="12.75" customHeight="1" thickBot="1">
      <c r="A58" s="65" t="s">
        <v>235</v>
      </c>
      <c r="B58" s="81" t="s">
        <v>233</v>
      </c>
      <c r="C58" s="82" t="s">
        <v>236</v>
      </c>
      <c r="D58" s="83"/>
      <c r="E58" s="83"/>
      <c r="F58" s="69"/>
      <c r="G58" s="67"/>
      <c r="H58" s="67"/>
      <c r="I58" s="67"/>
      <c r="J58" s="71"/>
      <c r="K58" s="69"/>
      <c r="L58" s="67"/>
      <c r="M58" s="67"/>
      <c r="N58" s="67"/>
      <c r="O58" s="71"/>
      <c r="P58" s="69"/>
      <c r="Q58" s="67"/>
      <c r="R58" s="67"/>
      <c r="S58" s="67"/>
      <c r="T58" s="71"/>
      <c r="U58" s="69"/>
      <c r="V58" s="67"/>
      <c r="W58" s="67"/>
      <c r="X58" s="67"/>
      <c r="Y58" s="71"/>
      <c r="Z58" s="69"/>
      <c r="AA58" s="67"/>
      <c r="AB58" s="67"/>
      <c r="AC58" s="67"/>
      <c r="AD58" s="71"/>
      <c r="AE58" s="69"/>
      <c r="AF58" s="67"/>
      <c r="AG58" s="67"/>
      <c r="AH58" s="67"/>
      <c r="AI58" s="71"/>
      <c r="AJ58" s="69"/>
      <c r="AK58" s="67"/>
      <c r="AL58" s="67"/>
      <c r="AM58" s="67"/>
      <c r="AN58" s="71"/>
      <c r="AO58" s="145"/>
      <c r="AP58" s="145"/>
      <c r="AQ58" s="177"/>
      <c r="AR58" s="153"/>
      <c r="AS58" s="156"/>
    </row>
    <row r="59" spans="1:45" s="1" customFormat="1" ht="12.75" customHeight="1" thickBot="1">
      <c r="A59" s="84">
        <v>44</v>
      </c>
      <c r="B59" s="41" t="s">
        <v>170</v>
      </c>
      <c r="C59" s="41" t="s">
        <v>207</v>
      </c>
      <c r="D59" s="83">
        <f>SUM(F59:AN59)-E59</f>
        <v>2</v>
      </c>
      <c r="E59" s="83">
        <f>J59+O59+T59+Y59+AD59+AI59+AN59</f>
        <v>0</v>
      </c>
      <c r="F59" s="76"/>
      <c r="G59" s="74"/>
      <c r="H59" s="74"/>
      <c r="I59" s="74"/>
      <c r="J59" s="77"/>
      <c r="K59" s="76">
        <v>0</v>
      </c>
      <c r="L59" s="74">
        <v>2</v>
      </c>
      <c r="M59" s="74">
        <v>0</v>
      </c>
      <c r="N59" s="74" t="s">
        <v>48</v>
      </c>
      <c r="O59" s="77">
        <v>0</v>
      </c>
      <c r="P59" s="76"/>
      <c r="Q59" s="74"/>
      <c r="R59" s="74"/>
      <c r="S59" s="74"/>
      <c r="T59" s="77"/>
      <c r="U59" s="76"/>
      <c r="V59" s="74"/>
      <c r="W59" s="74"/>
      <c r="X59" s="74"/>
      <c r="Y59" s="77"/>
      <c r="Z59" s="76"/>
      <c r="AA59" s="74"/>
      <c r="AB59" s="74"/>
      <c r="AC59" s="74"/>
      <c r="AD59" s="77"/>
      <c r="AE59" s="76"/>
      <c r="AF59" s="74"/>
      <c r="AG59" s="74"/>
      <c r="AH59" s="74"/>
      <c r="AI59" s="77"/>
      <c r="AJ59" s="76"/>
      <c r="AK59" s="74"/>
      <c r="AL59" s="74"/>
      <c r="AM59" s="74"/>
      <c r="AN59" s="77"/>
      <c r="AO59" s="145"/>
      <c r="AP59" s="145"/>
      <c r="AQ59" s="177"/>
      <c r="AR59" s="153" t="s">
        <v>122</v>
      </c>
      <c r="AS59" s="156" t="s">
        <v>123</v>
      </c>
    </row>
    <row r="60" spans="1:45" s="1" customFormat="1" ht="12.75" customHeight="1" thickBot="1">
      <c r="A60" s="85">
        <v>45</v>
      </c>
      <c r="B60" s="86" t="s">
        <v>171</v>
      </c>
      <c r="C60" s="86" t="s">
        <v>208</v>
      </c>
      <c r="D60" s="83">
        <f>SUM(F60:AN60)-E60</f>
        <v>2</v>
      </c>
      <c r="E60" s="83">
        <f>J60+O60+T60+Y60+AD60+AI60+AN60</f>
        <v>0</v>
      </c>
      <c r="F60" s="76"/>
      <c r="G60" s="74"/>
      <c r="H60" s="74"/>
      <c r="I60" s="74"/>
      <c r="J60" s="77"/>
      <c r="K60" s="76"/>
      <c r="L60" s="74"/>
      <c r="M60" s="74"/>
      <c r="N60" s="74"/>
      <c r="O60" s="77"/>
      <c r="P60" s="76">
        <v>0</v>
      </c>
      <c r="Q60" s="74">
        <v>2</v>
      </c>
      <c r="R60" s="74">
        <v>0</v>
      </c>
      <c r="S60" s="74" t="s">
        <v>48</v>
      </c>
      <c r="T60" s="77">
        <v>0</v>
      </c>
      <c r="U60" s="76"/>
      <c r="V60" s="74"/>
      <c r="W60" s="74"/>
      <c r="X60" s="74"/>
      <c r="Y60" s="77"/>
      <c r="Z60" s="76"/>
      <c r="AA60" s="74"/>
      <c r="AB60" s="74"/>
      <c r="AC60" s="74"/>
      <c r="AD60" s="77"/>
      <c r="AE60" s="76"/>
      <c r="AF60" s="74"/>
      <c r="AG60" s="74"/>
      <c r="AH60" s="74"/>
      <c r="AI60" s="77"/>
      <c r="AJ60" s="76"/>
      <c r="AK60" s="74"/>
      <c r="AL60" s="74"/>
      <c r="AM60" s="74"/>
      <c r="AN60" s="77"/>
      <c r="AO60" s="126" t="str">
        <f>B59</f>
        <v>AMGGG1GBNE</v>
      </c>
      <c r="AP60" s="146"/>
      <c r="AQ60" s="177" t="s">
        <v>96</v>
      </c>
      <c r="AR60" s="161"/>
      <c r="AS60" s="158"/>
    </row>
    <row r="61" spans="1:45" s="2" customFormat="1" ht="12.75" customHeight="1" thickBot="1">
      <c r="A61" s="134" t="s">
        <v>40</v>
      </c>
      <c r="B61" s="135"/>
      <c r="C61" s="136"/>
      <c r="D61" s="87">
        <f aca="true" t="shared" si="10" ref="D61:AN61">SUM(D62:D64)</f>
        <v>7</v>
      </c>
      <c r="E61" s="87">
        <f t="shared" si="10"/>
        <v>10</v>
      </c>
      <c r="F61" s="79">
        <f t="shared" si="10"/>
        <v>0</v>
      </c>
      <c r="G61" s="79">
        <f t="shared" si="10"/>
        <v>0</v>
      </c>
      <c r="H61" s="79">
        <f t="shared" si="10"/>
        <v>0</v>
      </c>
      <c r="I61" s="79">
        <f t="shared" si="10"/>
        <v>0</v>
      </c>
      <c r="J61" s="79">
        <f t="shared" si="10"/>
        <v>0</v>
      </c>
      <c r="K61" s="79">
        <f t="shared" si="10"/>
        <v>0</v>
      </c>
      <c r="L61" s="79">
        <f t="shared" si="10"/>
        <v>0</v>
      </c>
      <c r="M61" s="79">
        <f t="shared" si="10"/>
        <v>0</v>
      </c>
      <c r="N61" s="79">
        <f t="shared" si="10"/>
        <v>0</v>
      </c>
      <c r="O61" s="79">
        <f t="shared" si="10"/>
        <v>0</v>
      </c>
      <c r="P61" s="79">
        <f t="shared" si="10"/>
        <v>0</v>
      </c>
      <c r="Q61" s="79">
        <f t="shared" si="10"/>
        <v>0</v>
      </c>
      <c r="R61" s="79">
        <f t="shared" si="10"/>
        <v>0</v>
      </c>
      <c r="S61" s="79">
        <f t="shared" si="10"/>
        <v>0</v>
      </c>
      <c r="T61" s="79">
        <f t="shared" si="10"/>
        <v>0</v>
      </c>
      <c r="U61" s="79">
        <f t="shared" si="10"/>
        <v>0</v>
      </c>
      <c r="V61" s="79">
        <f t="shared" si="10"/>
        <v>0</v>
      </c>
      <c r="W61" s="79">
        <f t="shared" si="10"/>
        <v>0</v>
      </c>
      <c r="X61" s="79">
        <f t="shared" si="10"/>
        <v>0</v>
      </c>
      <c r="Y61" s="79">
        <f t="shared" si="10"/>
        <v>0</v>
      </c>
      <c r="Z61" s="79">
        <f t="shared" si="10"/>
        <v>3</v>
      </c>
      <c r="AA61" s="79">
        <f t="shared" si="10"/>
        <v>0</v>
      </c>
      <c r="AB61" s="79">
        <f t="shared" si="10"/>
        <v>0</v>
      </c>
      <c r="AC61" s="79">
        <f t="shared" si="10"/>
        <v>0</v>
      </c>
      <c r="AD61" s="79">
        <f t="shared" si="10"/>
        <v>4</v>
      </c>
      <c r="AE61" s="79">
        <f t="shared" si="10"/>
        <v>2</v>
      </c>
      <c r="AF61" s="79">
        <f t="shared" si="10"/>
        <v>0</v>
      </c>
      <c r="AG61" s="79">
        <f t="shared" si="10"/>
        <v>0</v>
      </c>
      <c r="AH61" s="79">
        <f t="shared" si="10"/>
        <v>0</v>
      </c>
      <c r="AI61" s="79">
        <f t="shared" si="10"/>
        <v>3</v>
      </c>
      <c r="AJ61" s="79">
        <f t="shared" si="10"/>
        <v>2</v>
      </c>
      <c r="AK61" s="79">
        <f t="shared" si="10"/>
        <v>0</v>
      </c>
      <c r="AL61" s="79">
        <f t="shared" si="10"/>
        <v>0</v>
      </c>
      <c r="AM61" s="79">
        <f t="shared" si="10"/>
        <v>0</v>
      </c>
      <c r="AN61" s="79">
        <f t="shared" si="10"/>
        <v>3</v>
      </c>
      <c r="AO61" s="219"/>
      <c r="AP61" s="219"/>
      <c r="AQ61" s="220"/>
      <c r="AR61" s="200"/>
      <c r="AS61" s="201"/>
    </row>
    <row r="62" spans="1:45" s="1" customFormat="1" ht="12.75" customHeight="1" thickBot="1">
      <c r="A62" s="88">
        <v>46</v>
      </c>
      <c r="B62" s="89"/>
      <c r="C62" s="90" t="s">
        <v>238</v>
      </c>
      <c r="D62" s="36">
        <f>SUM(F62:AN62)-E62</f>
        <v>3</v>
      </c>
      <c r="E62" s="83">
        <f>J62+O62+T62+Y62+AD62+AI62+AN62</f>
        <v>4</v>
      </c>
      <c r="F62" s="76"/>
      <c r="G62" s="74"/>
      <c r="H62" s="74"/>
      <c r="I62" s="74"/>
      <c r="J62" s="77"/>
      <c r="K62" s="76"/>
      <c r="L62" s="74"/>
      <c r="M62" s="74"/>
      <c r="N62" s="74"/>
      <c r="O62" s="77"/>
      <c r="P62" s="76"/>
      <c r="Q62" s="74"/>
      <c r="R62" s="74"/>
      <c r="S62" s="74"/>
      <c r="T62" s="77"/>
      <c r="U62" s="76"/>
      <c r="V62" s="74"/>
      <c r="W62" s="74"/>
      <c r="X62" s="74"/>
      <c r="Y62" s="77"/>
      <c r="Z62" s="76">
        <v>3</v>
      </c>
      <c r="AA62" s="74">
        <v>0</v>
      </c>
      <c r="AB62" s="74">
        <v>0</v>
      </c>
      <c r="AC62" s="74" t="s">
        <v>47</v>
      </c>
      <c r="AD62" s="77">
        <v>4</v>
      </c>
      <c r="AE62" s="76"/>
      <c r="AF62" s="74"/>
      <c r="AG62" s="74"/>
      <c r="AH62" s="74"/>
      <c r="AI62" s="77"/>
      <c r="AJ62" s="76"/>
      <c r="AK62" s="74"/>
      <c r="AL62" s="74"/>
      <c r="AM62" s="74"/>
      <c r="AN62" s="77"/>
      <c r="AO62" s="124"/>
      <c r="AP62" s="139"/>
      <c r="AQ62" s="177"/>
      <c r="AR62" s="163"/>
      <c r="AS62" s="155"/>
    </row>
    <row r="63" spans="1:45" s="1" customFormat="1" ht="12.75" customHeight="1" thickBot="1">
      <c r="A63" s="84">
        <v>47</v>
      </c>
      <c r="B63" s="81"/>
      <c r="C63" s="82" t="s">
        <v>239</v>
      </c>
      <c r="D63" s="36">
        <f>SUM(F63:AN63)-E63</f>
        <v>2</v>
      </c>
      <c r="E63" s="83">
        <f>J63+O63+T63+Y63+AD63+AI63+AN63</f>
        <v>3</v>
      </c>
      <c r="F63" s="76"/>
      <c r="G63" s="74"/>
      <c r="H63" s="74"/>
      <c r="I63" s="74"/>
      <c r="J63" s="77"/>
      <c r="K63" s="76"/>
      <c r="L63" s="74"/>
      <c r="M63" s="74"/>
      <c r="N63" s="74"/>
      <c r="O63" s="77"/>
      <c r="P63" s="76"/>
      <c r="Q63" s="74"/>
      <c r="R63" s="74"/>
      <c r="S63" s="74"/>
      <c r="T63" s="77"/>
      <c r="U63" s="76"/>
      <c r="V63" s="74"/>
      <c r="W63" s="74"/>
      <c r="X63" s="74"/>
      <c r="Y63" s="77"/>
      <c r="Z63" s="76"/>
      <c r="AA63" s="74"/>
      <c r="AB63" s="74"/>
      <c r="AC63" s="74"/>
      <c r="AD63" s="77"/>
      <c r="AE63" s="76">
        <v>2</v>
      </c>
      <c r="AF63" s="74">
        <v>0</v>
      </c>
      <c r="AG63" s="74">
        <v>0</v>
      </c>
      <c r="AH63" s="74" t="s">
        <v>47</v>
      </c>
      <c r="AI63" s="77">
        <v>3</v>
      </c>
      <c r="AJ63" s="76"/>
      <c r="AK63" s="74"/>
      <c r="AL63" s="74"/>
      <c r="AM63" s="74"/>
      <c r="AN63" s="77"/>
      <c r="AO63" s="125"/>
      <c r="AP63" s="145"/>
      <c r="AQ63" s="177"/>
      <c r="AR63" s="153"/>
      <c r="AS63" s="156"/>
    </row>
    <row r="64" spans="1:45" s="1" customFormat="1" ht="12.75" customHeight="1" thickBot="1">
      <c r="A64" s="85">
        <v>48</v>
      </c>
      <c r="B64" s="81"/>
      <c r="C64" s="82" t="s">
        <v>240</v>
      </c>
      <c r="D64" s="21">
        <f>SUM(F64:AN64)-E64</f>
        <v>2</v>
      </c>
      <c r="E64" s="91">
        <f>J64+O64+T64+Y64+AD64+AI64+AN64</f>
        <v>3</v>
      </c>
      <c r="F64" s="92"/>
      <c r="G64" s="93"/>
      <c r="H64" s="93"/>
      <c r="I64" s="93"/>
      <c r="J64" s="94"/>
      <c r="K64" s="92"/>
      <c r="L64" s="93"/>
      <c r="M64" s="93"/>
      <c r="N64" s="93"/>
      <c r="O64" s="94"/>
      <c r="P64" s="92"/>
      <c r="Q64" s="93"/>
      <c r="R64" s="93"/>
      <c r="S64" s="93"/>
      <c r="T64" s="94"/>
      <c r="U64" s="92"/>
      <c r="V64" s="93"/>
      <c r="W64" s="93"/>
      <c r="X64" s="93"/>
      <c r="Y64" s="94"/>
      <c r="Z64" s="92"/>
      <c r="AA64" s="93"/>
      <c r="AB64" s="93"/>
      <c r="AC64" s="93"/>
      <c r="AD64" s="94"/>
      <c r="AE64" s="92"/>
      <c r="AF64" s="93"/>
      <c r="AG64" s="93"/>
      <c r="AH64" s="93"/>
      <c r="AI64" s="94"/>
      <c r="AJ64" s="92">
        <v>2</v>
      </c>
      <c r="AK64" s="93">
        <v>0</v>
      </c>
      <c r="AL64" s="93">
        <v>0</v>
      </c>
      <c r="AM64" s="93" t="s">
        <v>47</v>
      </c>
      <c r="AN64" s="94">
        <v>3</v>
      </c>
      <c r="AO64" s="126"/>
      <c r="AP64" s="146"/>
      <c r="AQ64" s="177"/>
      <c r="AR64" s="161"/>
      <c r="AS64" s="158"/>
    </row>
    <row r="65" spans="1:45" s="1" customFormat="1" ht="12.75" customHeight="1" thickBot="1">
      <c r="A65" s="133" t="s">
        <v>190</v>
      </c>
      <c r="B65" s="82"/>
      <c r="C65" s="82"/>
      <c r="D65" s="79">
        <f>D61+D50+D30+D20+D8</f>
        <v>134</v>
      </c>
      <c r="E65" s="79">
        <f>E61+E30+E20+E8</f>
        <v>146</v>
      </c>
      <c r="F65" s="79">
        <f aca="true" t="shared" si="11" ref="F65:AN65">F61+F30+F20+F8</f>
        <v>14</v>
      </c>
      <c r="G65" s="79">
        <f t="shared" si="11"/>
        <v>7</v>
      </c>
      <c r="H65" s="79">
        <f t="shared" si="11"/>
        <v>1</v>
      </c>
      <c r="I65" s="79">
        <f t="shared" si="11"/>
        <v>0</v>
      </c>
      <c r="J65" s="79">
        <f t="shared" si="11"/>
        <v>27</v>
      </c>
      <c r="K65" s="79">
        <f t="shared" si="11"/>
        <v>13</v>
      </c>
      <c r="L65" s="79">
        <f t="shared" si="11"/>
        <v>8</v>
      </c>
      <c r="M65" s="79">
        <f t="shared" si="11"/>
        <v>4</v>
      </c>
      <c r="N65" s="79">
        <f t="shared" si="11"/>
        <v>0</v>
      </c>
      <c r="O65" s="79">
        <f t="shared" si="11"/>
        <v>30</v>
      </c>
      <c r="P65" s="79">
        <f t="shared" si="11"/>
        <v>14</v>
      </c>
      <c r="Q65" s="79">
        <f t="shared" si="11"/>
        <v>4</v>
      </c>
      <c r="R65" s="79">
        <f t="shared" si="11"/>
        <v>9</v>
      </c>
      <c r="S65" s="79">
        <f t="shared" si="11"/>
        <v>0</v>
      </c>
      <c r="T65" s="79">
        <f t="shared" si="11"/>
        <v>32</v>
      </c>
      <c r="U65" s="79">
        <f t="shared" si="11"/>
        <v>6</v>
      </c>
      <c r="V65" s="79">
        <f t="shared" si="11"/>
        <v>3</v>
      </c>
      <c r="W65" s="79">
        <f t="shared" si="11"/>
        <v>7</v>
      </c>
      <c r="X65" s="79">
        <f t="shared" si="11"/>
        <v>0</v>
      </c>
      <c r="Y65" s="79">
        <f t="shared" si="11"/>
        <v>21</v>
      </c>
      <c r="Z65" s="79">
        <f t="shared" si="11"/>
        <v>10</v>
      </c>
      <c r="AA65" s="79">
        <f t="shared" si="11"/>
        <v>2</v>
      </c>
      <c r="AB65" s="79">
        <f t="shared" si="11"/>
        <v>2</v>
      </c>
      <c r="AC65" s="79">
        <f t="shared" si="11"/>
        <v>0</v>
      </c>
      <c r="AD65" s="79">
        <f>AD61+AD30+AD20+AD8</f>
        <v>18</v>
      </c>
      <c r="AE65" s="79">
        <f t="shared" si="11"/>
        <v>6</v>
      </c>
      <c r="AF65" s="79">
        <f t="shared" si="11"/>
        <v>2</v>
      </c>
      <c r="AG65" s="79">
        <f t="shared" si="11"/>
        <v>0</v>
      </c>
      <c r="AH65" s="79">
        <f t="shared" si="11"/>
        <v>0</v>
      </c>
      <c r="AI65" s="79">
        <f t="shared" si="11"/>
        <v>10</v>
      </c>
      <c r="AJ65" s="79">
        <f t="shared" si="11"/>
        <v>3</v>
      </c>
      <c r="AK65" s="79">
        <f t="shared" si="11"/>
        <v>3</v>
      </c>
      <c r="AL65" s="79">
        <f t="shared" si="11"/>
        <v>0</v>
      </c>
      <c r="AM65" s="79">
        <f t="shared" si="11"/>
        <v>0</v>
      </c>
      <c r="AN65" s="79">
        <f t="shared" si="11"/>
        <v>8</v>
      </c>
      <c r="AO65" s="219"/>
      <c r="AP65" s="219"/>
      <c r="AQ65" s="220"/>
      <c r="AR65" s="200"/>
      <c r="AS65" s="201"/>
    </row>
    <row r="66" spans="1:45" s="1" customFormat="1" ht="12.75" customHeight="1">
      <c r="A66" s="95"/>
      <c r="B66" s="95"/>
      <c r="C66" s="95" t="s">
        <v>24</v>
      </c>
      <c r="D66" s="96"/>
      <c r="E66" s="96"/>
      <c r="F66" s="96"/>
      <c r="G66" s="96"/>
      <c r="H66" s="96"/>
      <c r="I66" s="96">
        <f>COUNTIF(I9:I64,"s")</f>
        <v>0</v>
      </c>
      <c r="J66" s="96"/>
      <c r="K66" s="96"/>
      <c r="L66" s="96"/>
      <c r="M66" s="96"/>
      <c r="N66" s="96">
        <f>COUNTIF(N9:N64,"s")</f>
        <v>0</v>
      </c>
      <c r="O66" s="96"/>
      <c r="P66" s="96"/>
      <c r="Q66" s="96"/>
      <c r="R66" s="96"/>
      <c r="S66" s="96">
        <f>COUNTIF(S9:S64,"s")</f>
        <v>0</v>
      </c>
      <c r="T66" s="96"/>
      <c r="U66" s="96"/>
      <c r="V66" s="96"/>
      <c r="W66" s="96"/>
      <c r="X66" s="96">
        <f>COUNTIF(X9:X64,"s")</f>
        <v>0</v>
      </c>
      <c r="Y66" s="96"/>
      <c r="Z66" s="96"/>
      <c r="AA66" s="96"/>
      <c r="AB66" s="96"/>
      <c r="AC66" s="96">
        <f>COUNTIF(AC9:AC64,"s")</f>
        <v>0</v>
      </c>
      <c r="AD66" s="96"/>
      <c r="AE66" s="96"/>
      <c r="AF66" s="96"/>
      <c r="AG66" s="96"/>
      <c r="AH66" s="96">
        <f>COUNTIF(AH9:AH64,"s")</f>
        <v>0</v>
      </c>
      <c r="AI66" s="96"/>
      <c r="AJ66" s="96"/>
      <c r="AK66" s="96"/>
      <c r="AL66" s="96"/>
      <c r="AM66" s="96">
        <f>COUNTIF(AM9:AM64,"s")</f>
        <v>0</v>
      </c>
      <c r="AN66" s="96"/>
      <c r="AO66" s="122"/>
      <c r="AP66" s="72"/>
      <c r="AQ66" s="114"/>
      <c r="AR66" s="15"/>
      <c r="AS66" s="15"/>
    </row>
    <row r="67" spans="1:45" s="1" customFormat="1" ht="12.75" customHeight="1">
      <c r="A67" s="97"/>
      <c r="B67" s="97"/>
      <c r="C67" s="97" t="s">
        <v>25</v>
      </c>
      <c r="D67" s="98"/>
      <c r="E67" s="98"/>
      <c r="F67" s="98"/>
      <c r="G67" s="98"/>
      <c r="H67" s="98"/>
      <c r="I67" s="98">
        <f>COUNTIF(I9:I64,"v")</f>
        <v>3</v>
      </c>
      <c r="J67" s="98"/>
      <c r="K67" s="98"/>
      <c r="L67" s="98"/>
      <c r="M67" s="98"/>
      <c r="N67" s="98">
        <f>COUNTIF(N9:N64,"v")</f>
        <v>5</v>
      </c>
      <c r="O67" s="98"/>
      <c r="P67" s="98"/>
      <c r="Q67" s="98"/>
      <c r="R67" s="98"/>
      <c r="S67" s="98">
        <f>COUNTIF(S9:S64,"v")</f>
        <v>4</v>
      </c>
      <c r="T67" s="98"/>
      <c r="U67" s="98"/>
      <c r="V67" s="98"/>
      <c r="W67" s="98"/>
      <c r="X67" s="98">
        <f>COUNTIF(X9:X64,"v")</f>
        <v>2</v>
      </c>
      <c r="Y67" s="98"/>
      <c r="Z67" s="98"/>
      <c r="AA67" s="98"/>
      <c r="AB67" s="98"/>
      <c r="AC67" s="98">
        <f>COUNTIF(AC9:AC64,"v")</f>
        <v>2</v>
      </c>
      <c r="AD67" s="98"/>
      <c r="AE67" s="98"/>
      <c r="AF67" s="98"/>
      <c r="AG67" s="98"/>
      <c r="AH67" s="98">
        <f>COUNTIF(AH9:AH64,"v")</f>
        <v>0</v>
      </c>
      <c r="AI67" s="98"/>
      <c r="AJ67" s="98"/>
      <c r="AK67" s="98"/>
      <c r="AL67" s="98"/>
      <c r="AM67" s="98">
        <f>COUNTIF(AM9:AM64,"v")</f>
        <v>1</v>
      </c>
      <c r="AN67" s="98"/>
      <c r="AO67" s="122"/>
      <c r="AP67" s="72"/>
      <c r="AQ67" s="114"/>
      <c r="AR67" s="15"/>
      <c r="AS67" s="15"/>
    </row>
    <row r="68" spans="1:45" ht="12.75" customHeight="1">
      <c r="A68" s="97"/>
      <c r="B68" s="97"/>
      <c r="C68" s="97" t="s">
        <v>46</v>
      </c>
      <c r="D68" s="98"/>
      <c r="E68" s="98"/>
      <c r="F68" s="98"/>
      <c r="G68" s="98"/>
      <c r="H68" s="98"/>
      <c r="I68" s="98">
        <f>COUNTIF(I9:I64,"é")</f>
        <v>4</v>
      </c>
      <c r="J68" s="98"/>
      <c r="K68" s="98"/>
      <c r="L68" s="98"/>
      <c r="M68" s="98"/>
      <c r="N68" s="98">
        <f>COUNTIF(N9:N64,"é")</f>
        <v>2</v>
      </c>
      <c r="O68" s="98"/>
      <c r="P68" s="98"/>
      <c r="Q68" s="98"/>
      <c r="R68" s="98"/>
      <c r="S68" s="98">
        <f>COUNTIF(S9:S64,"é")</f>
        <v>5</v>
      </c>
      <c r="T68" s="98"/>
      <c r="U68" s="98"/>
      <c r="V68" s="98"/>
      <c r="W68" s="98"/>
      <c r="X68" s="98">
        <f>COUNTIF(X9:X64,"é")</f>
        <v>6</v>
      </c>
      <c r="Y68" s="98"/>
      <c r="Z68" s="98"/>
      <c r="AA68" s="98"/>
      <c r="AB68" s="98"/>
      <c r="AC68" s="98">
        <f>COUNTIF(AC9:AC64,"é")</f>
        <v>4</v>
      </c>
      <c r="AD68" s="98"/>
      <c r="AE68" s="98"/>
      <c r="AF68" s="98"/>
      <c r="AG68" s="98"/>
      <c r="AH68" s="98">
        <f>COUNTIF(AH9:AH64,"é")</f>
        <v>4</v>
      </c>
      <c r="AI68" s="98"/>
      <c r="AJ68" s="98"/>
      <c r="AK68" s="98"/>
      <c r="AL68" s="98"/>
      <c r="AM68" s="98">
        <f>COUNTIF(AM9:AM64,"é")</f>
        <v>2</v>
      </c>
      <c r="AN68" s="98"/>
      <c r="AO68" s="122"/>
      <c r="AP68" s="72"/>
      <c r="AQ68" s="114"/>
      <c r="AR68" s="15"/>
      <c r="AS68" s="15"/>
    </row>
    <row r="69" spans="1:45" ht="12.75" customHeight="1">
      <c r="A69" s="97"/>
      <c r="B69" s="97"/>
      <c r="C69" s="97" t="s">
        <v>85</v>
      </c>
      <c r="D69" s="98"/>
      <c r="E69" s="98"/>
      <c r="F69" s="98"/>
      <c r="G69" s="98"/>
      <c r="H69" s="98"/>
      <c r="I69" s="98">
        <f>COUNTIF(I9:I64,"e")</f>
        <v>0</v>
      </c>
      <c r="J69" s="98"/>
      <c r="K69" s="98"/>
      <c r="L69" s="98"/>
      <c r="M69" s="98"/>
      <c r="N69" s="98">
        <f>COUNTIF(N9:N64,"a")</f>
        <v>3</v>
      </c>
      <c r="O69" s="98"/>
      <c r="P69" s="98"/>
      <c r="Q69" s="98"/>
      <c r="R69" s="98"/>
      <c r="S69" s="98">
        <f>COUNTIF(S9:S64,"a")</f>
        <v>2</v>
      </c>
      <c r="T69" s="98"/>
      <c r="U69" s="98"/>
      <c r="V69" s="98"/>
      <c r="W69" s="98"/>
      <c r="X69" s="98">
        <f>COUNTIF(X9:X64,"e")</f>
        <v>0</v>
      </c>
      <c r="Y69" s="98"/>
      <c r="Z69" s="98"/>
      <c r="AA69" s="98"/>
      <c r="AB69" s="98"/>
      <c r="AC69" s="98">
        <f>COUNTIF(AC9:AC64,"e")</f>
        <v>0</v>
      </c>
      <c r="AD69" s="98"/>
      <c r="AE69" s="98"/>
      <c r="AF69" s="98"/>
      <c r="AG69" s="98"/>
      <c r="AH69" s="98">
        <f>COUNTIF(AH9:AH64,"e")</f>
        <v>0</v>
      </c>
      <c r="AI69" s="98"/>
      <c r="AJ69" s="98"/>
      <c r="AK69" s="98"/>
      <c r="AL69" s="98"/>
      <c r="AM69" s="98">
        <f>COUNTIF(AM9:AM64,"e")</f>
        <v>0</v>
      </c>
      <c r="AN69" s="98"/>
      <c r="AO69" s="122"/>
      <c r="AP69" s="72"/>
      <c r="AQ69" s="114"/>
      <c r="AR69" s="15"/>
      <c r="AS69" s="15"/>
    </row>
    <row r="70" spans="2:45" ht="12.75" customHeight="1">
      <c r="B70" s="59"/>
      <c r="C70" s="114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122"/>
      <c r="AP70" s="72"/>
      <c r="AQ70" s="114"/>
      <c r="AR70" s="15"/>
      <c r="AS70" s="15"/>
    </row>
    <row r="71" spans="1:45" ht="12.75" customHeight="1">
      <c r="A71" s="59"/>
      <c r="C71" s="59"/>
      <c r="AO71" s="122"/>
      <c r="AP71" s="72"/>
      <c r="AQ71" s="114"/>
      <c r="AR71" s="15"/>
      <c r="AS71" s="15"/>
    </row>
    <row r="72" spans="1:41" s="191" customFormat="1" ht="12.75" customHeight="1">
      <c r="A72" s="186"/>
      <c r="B72" s="187" t="s">
        <v>209</v>
      </c>
      <c r="C72" s="188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  <c r="AN72" s="189"/>
      <c r="AO72" s="190"/>
    </row>
    <row r="73" spans="1:41" s="191" customFormat="1" ht="12.75" customHeight="1" thickBot="1">
      <c r="A73" s="186"/>
      <c r="B73" s="186"/>
      <c r="C73" s="188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90"/>
    </row>
    <row r="74" spans="1:45" ht="12.75" customHeight="1" thickBot="1">
      <c r="A74" s="131" t="s">
        <v>22</v>
      </c>
      <c r="B74" s="132"/>
      <c r="C74" s="27"/>
      <c r="D74" s="99">
        <f aca="true" t="shared" si="12" ref="D74:AN74">SUM(D75:D89)</f>
        <v>46</v>
      </c>
      <c r="E74" s="99">
        <f t="shared" si="12"/>
        <v>64</v>
      </c>
      <c r="F74" s="62">
        <f t="shared" si="12"/>
        <v>0</v>
      </c>
      <c r="G74" s="62">
        <f t="shared" si="12"/>
        <v>0</v>
      </c>
      <c r="H74" s="62">
        <f t="shared" si="12"/>
        <v>0</v>
      </c>
      <c r="I74" s="62">
        <f t="shared" si="12"/>
        <v>0</v>
      </c>
      <c r="J74" s="62">
        <f t="shared" si="12"/>
        <v>0</v>
      </c>
      <c r="K74" s="62">
        <f t="shared" si="12"/>
        <v>0</v>
      </c>
      <c r="L74" s="62">
        <f t="shared" si="12"/>
        <v>0</v>
      </c>
      <c r="M74" s="62">
        <f t="shared" si="12"/>
        <v>0</v>
      </c>
      <c r="N74" s="62">
        <f t="shared" si="12"/>
        <v>0</v>
      </c>
      <c r="O74" s="62">
        <f t="shared" si="12"/>
        <v>0</v>
      </c>
      <c r="P74" s="62">
        <f t="shared" si="12"/>
        <v>0</v>
      </c>
      <c r="Q74" s="62">
        <f t="shared" si="12"/>
        <v>0</v>
      </c>
      <c r="R74" s="62">
        <f t="shared" si="12"/>
        <v>0</v>
      </c>
      <c r="S74" s="62">
        <f t="shared" si="12"/>
        <v>0</v>
      </c>
      <c r="T74" s="62">
        <f t="shared" si="12"/>
        <v>0</v>
      </c>
      <c r="U74" s="62">
        <f t="shared" si="12"/>
        <v>6</v>
      </c>
      <c r="V74" s="62">
        <f t="shared" si="12"/>
        <v>1</v>
      </c>
      <c r="W74" s="62">
        <f t="shared" si="12"/>
        <v>3</v>
      </c>
      <c r="X74" s="62">
        <f t="shared" si="12"/>
        <v>0</v>
      </c>
      <c r="Y74" s="62">
        <f t="shared" si="12"/>
        <v>12</v>
      </c>
      <c r="Z74" s="62">
        <f t="shared" si="12"/>
        <v>5</v>
      </c>
      <c r="AA74" s="62">
        <f t="shared" si="12"/>
        <v>4</v>
      </c>
      <c r="AB74" s="62">
        <f t="shared" si="12"/>
        <v>0</v>
      </c>
      <c r="AC74" s="62">
        <f t="shared" si="12"/>
        <v>0</v>
      </c>
      <c r="AD74" s="62">
        <f t="shared" si="12"/>
        <v>9</v>
      </c>
      <c r="AE74" s="62">
        <f t="shared" si="12"/>
        <v>6</v>
      </c>
      <c r="AF74" s="62">
        <f t="shared" si="12"/>
        <v>1</v>
      </c>
      <c r="AG74" s="62">
        <f t="shared" si="12"/>
        <v>9</v>
      </c>
      <c r="AH74" s="62">
        <f t="shared" si="12"/>
        <v>0</v>
      </c>
      <c r="AI74" s="62">
        <f t="shared" si="12"/>
        <v>20</v>
      </c>
      <c r="AJ74" s="62">
        <f t="shared" si="12"/>
        <v>2</v>
      </c>
      <c r="AK74" s="62">
        <f t="shared" si="12"/>
        <v>7</v>
      </c>
      <c r="AL74" s="62">
        <f t="shared" si="12"/>
        <v>2</v>
      </c>
      <c r="AM74" s="62">
        <f t="shared" si="12"/>
        <v>0</v>
      </c>
      <c r="AN74" s="62">
        <f t="shared" si="12"/>
        <v>23</v>
      </c>
      <c r="AO74" s="62" t="s">
        <v>192</v>
      </c>
      <c r="AP74" s="39" t="s">
        <v>192</v>
      </c>
      <c r="AQ74" s="117" t="s">
        <v>187</v>
      </c>
      <c r="AR74" s="15"/>
      <c r="AS74" s="15"/>
    </row>
    <row r="75" spans="1:45" ht="12.75" customHeight="1" thickBot="1">
      <c r="A75" s="80">
        <v>91</v>
      </c>
      <c r="B75" s="41" t="s">
        <v>172</v>
      </c>
      <c r="C75" s="41" t="s">
        <v>58</v>
      </c>
      <c r="D75" s="42">
        <f aca="true" t="shared" si="13" ref="D75:D89">SUM(F75:AN75)-E75</f>
        <v>2</v>
      </c>
      <c r="E75" s="42">
        <f aca="true" t="shared" si="14" ref="E75:E89">J75+O75+T75+Y75+AD75+AI75+AN75</f>
        <v>3</v>
      </c>
      <c r="F75" s="100"/>
      <c r="G75" s="101"/>
      <c r="H75" s="101"/>
      <c r="I75" s="101"/>
      <c r="J75" s="70"/>
      <c r="K75" s="102"/>
      <c r="L75" s="101"/>
      <c r="M75" s="101"/>
      <c r="N75" s="101"/>
      <c r="O75" s="103"/>
      <c r="P75" s="102"/>
      <c r="Q75" s="101"/>
      <c r="R75" s="101"/>
      <c r="S75" s="101"/>
      <c r="T75" s="70"/>
      <c r="U75" s="100">
        <v>2</v>
      </c>
      <c r="V75" s="101">
        <v>0</v>
      </c>
      <c r="W75" s="101">
        <v>0</v>
      </c>
      <c r="X75" s="101" t="s">
        <v>47</v>
      </c>
      <c r="Y75" s="103">
        <v>3</v>
      </c>
      <c r="Z75" s="102"/>
      <c r="AA75" s="101"/>
      <c r="AB75" s="101"/>
      <c r="AC75" s="101"/>
      <c r="AD75" s="70"/>
      <c r="AE75" s="100"/>
      <c r="AF75" s="101"/>
      <c r="AG75" s="101"/>
      <c r="AH75" s="101"/>
      <c r="AI75" s="70"/>
      <c r="AJ75" s="100"/>
      <c r="AK75" s="101"/>
      <c r="AL75" s="101"/>
      <c r="AM75" s="101"/>
      <c r="AN75" s="70"/>
      <c r="AO75" s="139" t="str">
        <f>B17</f>
        <v>AMEHO1GBNE</v>
      </c>
      <c r="AP75" s="139"/>
      <c r="AQ75" s="127" t="s">
        <v>69</v>
      </c>
      <c r="AR75" s="15"/>
      <c r="AS75" s="15"/>
    </row>
    <row r="76" spans="1:45" ht="12.75" customHeight="1" thickBot="1">
      <c r="A76" s="80">
        <v>92</v>
      </c>
      <c r="B76" s="41" t="s">
        <v>173</v>
      </c>
      <c r="C76" s="41" t="s">
        <v>60</v>
      </c>
      <c r="D76" s="42">
        <f t="shared" si="13"/>
        <v>3</v>
      </c>
      <c r="E76" s="42">
        <f t="shared" si="14"/>
        <v>4</v>
      </c>
      <c r="F76" s="73"/>
      <c r="G76" s="74"/>
      <c r="H76" s="74"/>
      <c r="I76" s="74"/>
      <c r="J76" s="77"/>
      <c r="K76" s="76"/>
      <c r="L76" s="74"/>
      <c r="M76" s="74"/>
      <c r="N76" s="74"/>
      <c r="O76" s="75"/>
      <c r="P76" s="76"/>
      <c r="Q76" s="74"/>
      <c r="R76" s="74"/>
      <c r="S76" s="74"/>
      <c r="T76" s="77"/>
      <c r="U76" s="73">
        <v>2</v>
      </c>
      <c r="V76" s="74">
        <v>0</v>
      </c>
      <c r="W76" s="74">
        <v>1</v>
      </c>
      <c r="X76" s="74" t="s">
        <v>33</v>
      </c>
      <c r="Y76" s="75">
        <v>4</v>
      </c>
      <c r="Z76" s="76"/>
      <c r="AA76" s="74"/>
      <c r="AB76" s="74"/>
      <c r="AC76" s="74"/>
      <c r="AD76" s="77"/>
      <c r="AE76" s="73"/>
      <c r="AF76" s="74"/>
      <c r="AG76" s="74"/>
      <c r="AH76" s="74"/>
      <c r="AI76" s="77"/>
      <c r="AJ76" s="73"/>
      <c r="AK76" s="74"/>
      <c r="AL76" s="74"/>
      <c r="AM76" s="74"/>
      <c r="AN76" s="77"/>
      <c r="AO76" s="147" t="str">
        <f>B17</f>
        <v>AMEHO1GBNE</v>
      </c>
      <c r="AP76" s="147"/>
      <c r="AQ76" s="118" t="s">
        <v>69</v>
      </c>
      <c r="AR76" s="15"/>
      <c r="AS76" s="15"/>
    </row>
    <row r="77" spans="1:45" ht="13.5" thickBot="1">
      <c r="A77" s="80">
        <v>93</v>
      </c>
      <c r="B77" s="41" t="s">
        <v>174</v>
      </c>
      <c r="C77" s="41" t="s">
        <v>89</v>
      </c>
      <c r="D77" s="42">
        <f t="shared" si="13"/>
        <v>3</v>
      </c>
      <c r="E77" s="42">
        <f t="shared" si="14"/>
        <v>3</v>
      </c>
      <c r="F77" s="73"/>
      <c r="G77" s="74"/>
      <c r="H77" s="74"/>
      <c r="I77" s="74"/>
      <c r="J77" s="77"/>
      <c r="K77" s="76"/>
      <c r="L77" s="74"/>
      <c r="M77" s="74"/>
      <c r="N77" s="74"/>
      <c r="O77" s="75"/>
      <c r="P77" s="76"/>
      <c r="Q77" s="74"/>
      <c r="R77" s="74"/>
      <c r="S77" s="74"/>
      <c r="T77" s="77"/>
      <c r="U77" s="73"/>
      <c r="V77" s="74"/>
      <c r="W77" s="74"/>
      <c r="X77" s="74"/>
      <c r="Y77" s="75"/>
      <c r="Z77" s="76">
        <v>2</v>
      </c>
      <c r="AA77" s="74">
        <v>1</v>
      </c>
      <c r="AB77" s="74">
        <v>0</v>
      </c>
      <c r="AC77" s="74" t="s">
        <v>47</v>
      </c>
      <c r="AD77" s="77">
        <v>3</v>
      </c>
      <c r="AE77" s="73"/>
      <c r="AF77" s="74"/>
      <c r="AG77" s="74"/>
      <c r="AH77" s="74"/>
      <c r="AI77" s="77"/>
      <c r="AJ77" s="73"/>
      <c r="AK77" s="74"/>
      <c r="AL77" s="74"/>
      <c r="AM77" s="74"/>
      <c r="AN77" s="77"/>
      <c r="AO77" s="147" t="str">
        <f>B18</f>
        <v>AMXHO2GBNE</v>
      </c>
      <c r="AP77" s="147"/>
      <c r="AQ77" s="118" t="s">
        <v>59</v>
      </c>
      <c r="AR77" s="15"/>
      <c r="AS77" s="15"/>
    </row>
    <row r="78" spans="1:45" ht="12.75" customHeight="1" thickBot="1">
      <c r="A78" s="80">
        <v>94</v>
      </c>
      <c r="B78" s="41" t="s">
        <v>175</v>
      </c>
      <c r="C78" s="41" t="s">
        <v>53</v>
      </c>
      <c r="D78" s="42">
        <f t="shared" si="13"/>
        <v>3</v>
      </c>
      <c r="E78" s="42">
        <f t="shared" si="14"/>
        <v>3</v>
      </c>
      <c r="F78" s="73"/>
      <c r="G78" s="74"/>
      <c r="H78" s="74"/>
      <c r="I78" s="74"/>
      <c r="J78" s="77"/>
      <c r="K78" s="76"/>
      <c r="L78" s="74"/>
      <c r="M78" s="74"/>
      <c r="N78" s="74"/>
      <c r="O78" s="75"/>
      <c r="P78" s="76"/>
      <c r="Q78" s="74"/>
      <c r="R78" s="74"/>
      <c r="S78" s="74"/>
      <c r="T78" s="77"/>
      <c r="U78" s="73">
        <v>2</v>
      </c>
      <c r="V78" s="74">
        <v>1</v>
      </c>
      <c r="W78" s="74">
        <v>0</v>
      </c>
      <c r="X78" s="74" t="s">
        <v>33</v>
      </c>
      <c r="Y78" s="75">
        <v>3</v>
      </c>
      <c r="Z78" s="76"/>
      <c r="AA78" s="74"/>
      <c r="AB78" s="74"/>
      <c r="AC78" s="74"/>
      <c r="AD78" s="77"/>
      <c r="AE78" s="73"/>
      <c r="AF78" s="74"/>
      <c r="AG78" s="74"/>
      <c r="AH78" s="74"/>
      <c r="AI78" s="77"/>
      <c r="AJ78" s="73"/>
      <c r="AK78" s="74"/>
      <c r="AL78" s="74"/>
      <c r="AM78" s="74"/>
      <c r="AN78" s="77"/>
      <c r="AO78" s="147" t="str">
        <f>B32</f>
        <v>AMXIN2GBNE</v>
      </c>
      <c r="AP78" s="147"/>
      <c r="AQ78" s="118" t="s">
        <v>61</v>
      </c>
      <c r="AR78" s="15"/>
      <c r="AS78" s="15"/>
    </row>
    <row r="79" spans="1:45" ht="12.75" customHeight="1" thickBot="1">
      <c r="A79" s="80">
        <v>95</v>
      </c>
      <c r="B79" s="41" t="s">
        <v>176</v>
      </c>
      <c r="C79" s="41" t="s">
        <v>54</v>
      </c>
      <c r="D79" s="42">
        <f t="shared" si="13"/>
        <v>3</v>
      </c>
      <c r="E79" s="42">
        <f t="shared" si="14"/>
        <v>3</v>
      </c>
      <c r="F79" s="73"/>
      <c r="G79" s="74"/>
      <c r="H79" s="74"/>
      <c r="I79" s="74"/>
      <c r="J79" s="77"/>
      <c r="K79" s="76"/>
      <c r="L79" s="74"/>
      <c r="M79" s="74"/>
      <c r="N79" s="74"/>
      <c r="O79" s="75"/>
      <c r="P79" s="76"/>
      <c r="Q79" s="74"/>
      <c r="R79" s="74"/>
      <c r="S79" s="74"/>
      <c r="T79" s="77"/>
      <c r="U79" s="73"/>
      <c r="V79" s="74"/>
      <c r="W79" s="74"/>
      <c r="X79" s="74"/>
      <c r="Y79" s="75"/>
      <c r="Z79" s="76">
        <v>2</v>
      </c>
      <c r="AA79" s="74">
        <v>1</v>
      </c>
      <c r="AB79" s="74">
        <v>0</v>
      </c>
      <c r="AC79" s="74" t="s">
        <v>33</v>
      </c>
      <c r="AD79" s="77">
        <v>3</v>
      </c>
      <c r="AE79" s="73"/>
      <c r="AF79" s="74"/>
      <c r="AG79" s="74"/>
      <c r="AH79" s="74"/>
      <c r="AI79" s="77"/>
      <c r="AJ79" s="73"/>
      <c r="AK79" s="74"/>
      <c r="AL79" s="74"/>
      <c r="AM79" s="74"/>
      <c r="AN79" s="77"/>
      <c r="AO79" s="147" t="str">
        <f>B78</f>
        <v>AMWIR1GBNE</v>
      </c>
      <c r="AP79" s="147"/>
      <c r="AQ79" s="118" t="s">
        <v>53</v>
      </c>
      <c r="AR79" s="15"/>
      <c r="AS79" s="15"/>
    </row>
    <row r="80" spans="1:45" ht="13.5" thickBot="1">
      <c r="A80" s="80">
        <v>96</v>
      </c>
      <c r="B80" s="41" t="s">
        <v>177</v>
      </c>
      <c r="C80" s="41" t="s">
        <v>90</v>
      </c>
      <c r="D80" s="42">
        <f>SUM(F80:AN80)-E80</f>
        <v>2</v>
      </c>
      <c r="E80" s="42">
        <f>J80+O80+T80+Y80+AD80+AI80+AN80</f>
        <v>3</v>
      </c>
      <c r="F80" s="73"/>
      <c r="G80" s="74"/>
      <c r="H80" s="74"/>
      <c r="I80" s="74"/>
      <c r="J80" s="77"/>
      <c r="K80" s="76"/>
      <c r="L80" s="74"/>
      <c r="M80" s="74"/>
      <c r="N80" s="74"/>
      <c r="O80" s="75"/>
      <c r="P80" s="76"/>
      <c r="Q80" s="74"/>
      <c r="R80" s="74"/>
      <c r="S80" s="74"/>
      <c r="T80" s="77"/>
      <c r="U80" s="73"/>
      <c r="V80" s="74"/>
      <c r="W80" s="74"/>
      <c r="X80" s="74"/>
      <c r="Y80" s="75"/>
      <c r="Z80" s="76"/>
      <c r="AA80" s="74"/>
      <c r="AB80" s="74"/>
      <c r="AC80" s="74"/>
      <c r="AD80" s="77"/>
      <c r="AE80" s="76">
        <v>0</v>
      </c>
      <c r="AF80" s="74">
        <v>0</v>
      </c>
      <c r="AG80" s="74">
        <v>2</v>
      </c>
      <c r="AH80" s="74" t="s">
        <v>47</v>
      </c>
      <c r="AI80" s="77">
        <v>3</v>
      </c>
      <c r="AJ80" s="73"/>
      <c r="AK80" s="74"/>
      <c r="AL80" s="74"/>
      <c r="AM80" s="74"/>
      <c r="AN80" s="77"/>
      <c r="AO80" s="147" t="str">
        <f>B41</f>
        <v>AMXMT1GBNE</v>
      </c>
      <c r="AP80" s="147" t="str">
        <f>B42</f>
        <v>AMXMT2GBNE</v>
      </c>
      <c r="AQ80" s="118" t="s">
        <v>97</v>
      </c>
      <c r="AR80" s="15"/>
      <c r="AS80" s="15"/>
    </row>
    <row r="81" spans="1:45" ht="12.75" customHeight="1" thickBot="1">
      <c r="A81" s="80">
        <v>97</v>
      </c>
      <c r="B81" s="41" t="s">
        <v>178</v>
      </c>
      <c r="C81" s="41" t="s">
        <v>87</v>
      </c>
      <c r="D81" s="42">
        <f>SUM(F81:AN81)-E81</f>
        <v>4</v>
      </c>
      <c r="E81" s="42">
        <f>J81+O81+T81+Y81+AD81+AI81+AN81</f>
        <v>4</v>
      </c>
      <c r="F81" s="73"/>
      <c r="G81" s="74"/>
      <c r="H81" s="74"/>
      <c r="I81" s="74"/>
      <c r="J81" s="77"/>
      <c r="K81" s="76"/>
      <c r="L81" s="74"/>
      <c r="M81" s="74"/>
      <c r="N81" s="74"/>
      <c r="O81" s="75"/>
      <c r="P81" s="76"/>
      <c r="Q81" s="74"/>
      <c r="R81" s="74"/>
      <c r="S81" s="74"/>
      <c r="T81" s="77"/>
      <c r="U81" s="73"/>
      <c r="V81" s="74"/>
      <c r="W81" s="74"/>
      <c r="X81" s="74"/>
      <c r="Y81" s="75"/>
      <c r="Z81" s="76"/>
      <c r="AA81" s="74"/>
      <c r="AB81" s="74"/>
      <c r="AC81" s="74"/>
      <c r="AD81" s="77"/>
      <c r="AE81" s="76">
        <v>2</v>
      </c>
      <c r="AF81" s="74">
        <v>1</v>
      </c>
      <c r="AG81" s="74">
        <v>1</v>
      </c>
      <c r="AH81" s="74" t="s">
        <v>33</v>
      </c>
      <c r="AI81" s="77">
        <v>4</v>
      </c>
      <c r="AJ81" s="73"/>
      <c r="AK81" s="74"/>
      <c r="AL81" s="74"/>
      <c r="AM81" s="74"/>
      <c r="AN81" s="77"/>
      <c r="AO81" s="147" t="str">
        <f>B35</f>
        <v>AMXGE2GBNE</v>
      </c>
      <c r="AP81" s="147"/>
      <c r="AQ81" s="118" t="s">
        <v>92</v>
      </c>
      <c r="AR81" s="15"/>
      <c r="AS81" s="15"/>
    </row>
    <row r="82" spans="1:45" ht="12.75" customHeight="1" thickBot="1">
      <c r="A82" s="80">
        <v>98</v>
      </c>
      <c r="B82" s="41" t="s">
        <v>179</v>
      </c>
      <c r="C82" s="41" t="s">
        <v>88</v>
      </c>
      <c r="D82" s="42">
        <f>SUM(F82:AN82)-E82</f>
        <v>4</v>
      </c>
      <c r="E82" s="42">
        <f>J82+O82+T82+Y82+AD82+AI82+AN82</f>
        <v>5</v>
      </c>
      <c r="F82" s="73"/>
      <c r="G82" s="74"/>
      <c r="H82" s="74"/>
      <c r="I82" s="74"/>
      <c r="J82" s="77"/>
      <c r="K82" s="76"/>
      <c r="L82" s="74"/>
      <c r="M82" s="74"/>
      <c r="N82" s="74"/>
      <c r="O82" s="75"/>
      <c r="P82" s="76"/>
      <c r="Q82" s="74"/>
      <c r="R82" s="74"/>
      <c r="S82" s="74"/>
      <c r="T82" s="77"/>
      <c r="U82" s="73"/>
      <c r="V82" s="74"/>
      <c r="W82" s="74"/>
      <c r="X82" s="74"/>
      <c r="Y82" s="75"/>
      <c r="Z82" s="76"/>
      <c r="AA82" s="74"/>
      <c r="AB82" s="74"/>
      <c r="AC82" s="74"/>
      <c r="AD82" s="77"/>
      <c r="AE82" s="76"/>
      <c r="AF82" s="74"/>
      <c r="AG82" s="74"/>
      <c r="AH82" s="74"/>
      <c r="AI82" s="77"/>
      <c r="AJ82" s="73">
        <v>2</v>
      </c>
      <c r="AK82" s="74">
        <v>0</v>
      </c>
      <c r="AL82" s="74">
        <v>2</v>
      </c>
      <c r="AM82" s="74" t="s">
        <v>33</v>
      </c>
      <c r="AN82" s="77">
        <v>5</v>
      </c>
      <c r="AO82" s="147" t="str">
        <f>B81</f>
        <v>AMWGR1GBNE</v>
      </c>
      <c r="AP82" s="147"/>
      <c r="AQ82" s="118" t="s">
        <v>42</v>
      </c>
      <c r="AR82" s="15"/>
      <c r="AS82" s="15"/>
    </row>
    <row r="83" spans="1:45" ht="12.75" customHeight="1" thickBot="1">
      <c r="A83" s="80">
        <v>99</v>
      </c>
      <c r="B83" s="41" t="s">
        <v>180</v>
      </c>
      <c r="C83" s="41" t="s">
        <v>62</v>
      </c>
      <c r="D83" s="42">
        <f t="shared" si="13"/>
        <v>3</v>
      </c>
      <c r="E83" s="42">
        <f t="shared" si="14"/>
        <v>3</v>
      </c>
      <c r="F83" s="73"/>
      <c r="G83" s="74"/>
      <c r="H83" s="74"/>
      <c r="I83" s="74"/>
      <c r="J83" s="77"/>
      <c r="K83" s="76"/>
      <c r="L83" s="74"/>
      <c r="M83" s="74"/>
      <c r="N83" s="74"/>
      <c r="O83" s="75"/>
      <c r="P83" s="76"/>
      <c r="Q83" s="74"/>
      <c r="R83" s="74"/>
      <c r="S83" s="74"/>
      <c r="T83" s="77"/>
      <c r="U83" s="73"/>
      <c r="V83" s="74"/>
      <c r="W83" s="74"/>
      <c r="X83" s="74"/>
      <c r="Y83" s="75"/>
      <c r="Z83" s="76">
        <v>1</v>
      </c>
      <c r="AA83" s="74">
        <v>2</v>
      </c>
      <c r="AB83" s="74">
        <v>0</v>
      </c>
      <c r="AC83" s="74" t="s">
        <v>47</v>
      </c>
      <c r="AD83" s="77">
        <v>3</v>
      </c>
      <c r="AE83" s="73"/>
      <c r="AF83" s="74"/>
      <c r="AG83" s="74"/>
      <c r="AH83" s="74"/>
      <c r="AI83" s="77"/>
      <c r="AJ83" s="73"/>
      <c r="AK83" s="74"/>
      <c r="AL83" s="74"/>
      <c r="AM83" s="74"/>
      <c r="AN83" s="77"/>
      <c r="AO83" s="147" t="str">
        <f>B38</f>
        <v>AMXIT0GBNE</v>
      </c>
      <c r="AP83" s="147"/>
      <c r="AQ83" s="118" t="s">
        <v>36</v>
      </c>
      <c r="AR83" s="15"/>
      <c r="AS83" s="15"/>
    </row>
    <row r="84" spans="1:45" ht="12.75" customHeight="1" thickBot="1">
      <c r="A84" s="80">
        <v>100</v>
      </c>
      <c r="B84" s="41" t="s">
        <v>181</v>
      </c>
      <c r="C84" s="41" t="s">
        <v>63</v>
      </c>
      <c r="D84" s="42">
        <f t="shared" si="13"/>
        <v>4</v>
      </c>
      <c r="E84" s="42">
        <f t="shared" si="14"/>
        <v>5</v>
      </c>
      <c r="F84" s="73"/>
      <c r="G84" s="74"/>
      <c r="H84" s="74"/>
      <c r="I84" s="74"/>
      <c r="J84" s="77"/>
      <c r="K84" s="76"/>
      <c r="L84" s="74"/>
      <c r="M84" s="74"/>
      <c r="N84" s="74"/>
      <c r="O84" s="75"/>
      <c r="P84" s="76"/>
      <c r="Q84" s="74"/>
      <c r="R84" s="74"/>
      <c r="S84" s="74"/>
      <c r="T84" s="77"/>
      <c r="U84" s="73"/>
      <c r="V84" s="74"/>
      <c r="W84" s="74"/>
      <c r="X84" s="74"/>
      <c r="Y84" s="75"/>
      <c r="Z84" s="76"/>
      <c r="AA84" s="74"/>
      <c r="AB84" s="74"/>
      <c r="AC84" s="74"/>
      <c r="AD84" s="77"/>
      <c r="AE84" s="73">
        <v>2</v>
      </c>
      <c r="AF84" s="74">
        <v>0</v>
      </c>
      <c r="AG84" s="74">
        <v>2</v>
      </c>
      <c r="AH84" s="74" t="s">
        <v>33</v>
      </c>
      <c r="AI84" s="77">
        <v>5</v>
      </c>
      <c r="AJ84" s="73"/>
      <c r="AK84" s="74"/>
      <c r="AL84" s="74"/>
      <c r="AM84" s="74"/>
      <c r="AN84" s="77"/>
      <c r="AO84" s="147" t="str">
        <f>B83</f>
        <v>AMWAU1GBNE</v>
      </c>
      <c r="AP84" s="147"/>
      <c r="AQ84" s="118" t="s">
        <v>62</v>
      </c>
      <c r="AR84" s="15"/>
      <c r="AS84" s="15"/>
    </row>
    <row r="85" spans="1:45" ht="12.75" customHeight="1" thickBot="1">
      <c r="A85" s="80">
        <v>101</v>
      </c>
      <c r="B85" s="41" t="s">
        <v>182</v>
      </c>
      <c r="C85" s="41" t="s">
        <v>35</v>
      </c>
      <c r="D85" s="42">
        <f t="shared" si="13"/>
        <v>2</v>
      </c>
      <c r="E85" s="42">
        <f t="shared" si="14"/>
        <v>2</v>
      </c>
      <c r="F85" s="73"/>
      <c r="G85" s="74"/>
      <c r="H85" s="74"/>
      <c r="I85" s="74"/>
      <c r="J85" s="77"/>
      <c r="K85" s="76"/>
      <c r="L85" s="74"/>
      <c r="M85" s="74"/>
      <c r="N85" s="74"/>
      <c r="O85" s="75"/>
      <c r="P85" s="76"/>
      <c r="Q85" s="74"/>
      <c r="R85" s="74"/>
      <c r="S85" s="74"/>
      <c r="T85" s="77"/>
      <c r="U85" s="73">
        <v>0</v>
      </c>
      <c r="V85" s="74">
        <v>0</v>
      </c>
      <c r="W85" s="74">
        <v>2</v>
      </c>
      <c r="X85" s="74" t="s">
        <v>47</v>
      </c>
      <c r="Y85" s="75">
        <v>2</v>
      </c>
      <c r="Z85" s="76"/>
      <c r="AA85" s="74"/>
      <c r="AB85" s="74"/>
      <c r="AC85" s="74"/>
      <c r="AD85" s="77"/>
      <c r="AE85" s="73"/>
      <c r="AF85" s="74"/>
      <c r="AG85" s="74"/>
      <c r="AH85" s="74"/>
      <c r="AI85" s="77"/>
      <c r="AJ85" s="73"/>
      <c r="AK85" s="74"/>
      <c r="AL85" s="74"/>
      <c r="AM85" s="74"/>
      <c r="AN85" s="77"/>
      <c r="AO85" s="147" t="str">
        <f>B35</f>
        <v>AMXGE2GBNE</v>
      </c>
      <c r="AP85" s="147"/>
      <c r="AQ85" s="118" t="s">
        <v>64</v>
      </c>
      <c r="AR85" s="15"/>
      <c r="AS85" s="15"/>
    </row>
    <row r="86" spans="1:45" ht="12.75" customHeight="1" thickBot="1">
      <c r="A86" s="80">
        <v>102</v>
      </c>
      <c r="B86" s="41" t="s">
        <v>183</v>
      </c>
      <c r="C86" s="41" t="s">
        <v>91</v>
      </c>
      <c r="D86" s="42">
        <f t="shared" si="13"/>
        <v>4</v>
      </c>
      <c r="E86" s="42">
        <f t="shared" si="14"/>
        <v>4</v>
      </c>
      <c r="F86" s="73"/>
      <c r="G86" s="74"/>
      <c r="H86" s="74"/>
      <c r="I86" s="74"/>
      <c r="J86" s="77"/>
      <c r="K86" s="76"/>
      <c r="L86" s="74"/>
      <c r="M86" s="74"/>
      <c r="N86" s="74"/>
      <c r="O86" s="75"/>
      <c r="P86" s="76"/>
      <c r="Q86" s="74"/>
      <c r="R86" s="74"/>
      <c r="S86" s="74"/>
      <c r="T86" s="77"/>
      <c r="U86" s="73"/>
      <c r="V86" s="74"/>
      <c r="W86" s="74"/>
      <c r="X86" s="74"/>
      <c r="Y86" s="75"/>
      <c r="Z86" s="76"/>
      <c r="AA86" s="74"/>
      <c r="AB86" s="74"/>
      <c r="AC86" s="74"/>
      <c r="AD86" s="77"/>
      <c r="AE86" s="73">
        <v>2</v>
      </c>
      <c r="AF86" s="74">
        <v>0</v>
      </c>
      <c r="AG86" s="74">
        <v>2</v>
      </c>
      <c r="AH86" s="74" t="s">
        <v>47</v>
      </c>
      <c r="AI86" s="77">
        <v>4</v>
      </c>
      <c r="AJ86" s="73"/>
      <c r="AK86" s="74"/>
      <c r="AL86" s="74"/>
      <c r="AM86" s="74"/>
      <c r="AN86" s="77"/>
      <c r="AO86" s="147" t="str">
        <f>B41</f>
        <v>AMXMT1GBNE</v>
      </c>
      <c r="AP86" s="147" t="str">
        <f>B42</f>
        <v>AMXMT2GBNE</v>
      </c>
      <c r="AQ86" s="118" t="s">
        <v>97</v>
      </c>
      <c r="AR86" s="15"/>
      <c r="AS86" s="15"/>
    </row>
    <row r="87" spans="1:45" ht="12.75" customHeight="1" thickBot="1">
      <c r="A87" s="80">
        <v>103</v>
      </c>
      <c r="B87" s="109" t="s">
        <v>186</v>
      </c>
      <c r="C87" s="109" t="s">
        <v>68</v>
      </c>
      <c r="D87" s="42">
        <f t="shared" si="13"/>
        <v>3</v>
      </c>
      <c r="E87" s="42">
        <f t="shared" si="14"/>
        <v>3</v>
      </c>
      <c r="F87" s="73"/>
      <c r="G87" s="74"/>
      <c r="H87" s="74"/>
      <c r="I87" s="74"/>
      <c r="J87" s="77"/>
      <c r="K87" s="76"/>
      <c r="L87" s="74"/>
      <c r="M87" s="74"/>
      <c r="N87" s="74"/>
      <c r="O87" s="75"/>
      <c r="P87" s="76"/>
      <c r="Q87" s="74"/>
      <c r="R87" s="74"/>
      <c r="S87" s="74"/>
      <c r="T87" s="77"/>
      <c r="U87" s="73"/>
      <c r="V87" s="74"/>
      <c r="W87" s="74"/>
      <c r="X87" s="74"/>
      <c r="Y87" s="75"/>
      <c r="Z87" s="76"/>
      <c r="AA87" s="74"/>
      <c r="AB87" s="74"/>
      <c r="AC87" s="74"/>
      <c r="AD87" s="77"/>
      <c r="AE87" s="73"/>
      <c r="AF87" s="74"/>
      <c r="AG87" s="74"/>
      <c r="AH87" s="74"/>
      <c r="AI87" s="77"/>
      <c r="AJ87" s="73">
        <v>0</v>
      </c>
      <c r="AK87" s="74">
        <v>3</v>
      </c>
      <c r="AL87" s="74">
        <v>0</v>
      </c>
      <c r="AM87" s="74" t="s">
        <v>47</v>
      </c>
      <c r="AN87" s="77">
        <v>3</v>
      </c>
      <c r="AO87" s="41" t="s">
        <v>217</v>
      </c>
      <c r="AP87" s="147"/>
      <c r="AQ87" s="192" t="s">
        <v>218</v>
      </c>
      <c r="AR87" s="15"/>
      <c r="AS87" s="15"/>
    </row>
    <row r="88" spans="1:45" ht="12.75" customHeight="1" thickBot="1">
      <c r="A88" s="80">
        <v>104</v>
      </c>
      <c r="B88" s="41" t="s">
        <v>184</v>
      </c>
      <c r="C88" s="41" t="s">
        <v>65</v>
      </c>
      <c r="D88" s="42">
        <v>2</v>
      </c>
      <c r="E88" s="42">
        <v>4</v>
      </c>
      <c r="F88" s="76"/>
      <c r="G88" s="74"/>
      <c r="H88" s="74"/>
      <c r="I88" s="74"/>
      <c r="J88" s="77"/>
      <c r="K88" s="76"/>
      <c r="L88" s="74"/>
      <c r="M88" s="74"/>
      <c r="N88" s="74"/>
      <c r="O88" s="75"/>
      <c r="P88" s="76"/>
      <c r="Q88" s="74"/>
      <c r="R88" s="74"/>
      <c r="S88" s="74"/>
      <c r="T88" s="77"/>
      <c r="U88" s="73"/>
      <c r="V88" s="74"/>
      <c r="W88" s="74"/>
      <c r="X88" s="74"/>
      <c r="Y88" s="75"/>
      <c r="Z88" s="76"/>
      <c r="AA88" s="74"/>
      <c r="AB88" s="74"/>
      <c r="AC88" s="74"/>
      <c r="AD88" s="77"/>
      <c r="AE88" s="76">
        <v>0</v>
      </c>
      <c r="AF88" s="74">
        <v>0</v>
      </c>
      <c r="AG88" s="74">
        <v>2</v>
      </c>
      <c r="AH88" s="74" t="s">
        <v>47</v>
      </c>
      <c r="AI88" s="77">
        <v>4</v>
      </c>
      <c r="AJ88" s="73"/>
      <c r="AK88" s="74"/>
      <c r="AL88" s="74"/>
      <c r="AM88" s="74"/>
      <c r="AN88" s="77"/>
      <c r="AO88" s="147" t="s">
        <v>196</v>
      </c>
      <c r="AP88" s="147"/>
      <c r="AQ88" s="118" t="s">
        <v>197</v>
      </c>
      <c r="AR88" s="15"/>
      <c r="AS88" s="15"/>
    </row>
    <row r="89" spans="1:45" ht="13.5" thickBot="1">
      <c r="A89" s="83">
        <v>105</v>
      </c>
      <c r="B89" s="81" t="s">
        <v>185</v>
      </c>
      <c r="C89" s="82" t="s">
        <v>23</v>
      </c>
      <c r="D89" s="42">
        <f t="shared" si="13"/>
        <v>4</v>
      </c>
      <c r="E89" s="42">
        <f t="shared" si="14"/>
        <v>15</v>
      </c>
      <c r="F89" s="104"/>
      <c r="G89" s="105"/>
      <c r="H89" s="105"/>
      <c r="I89" s="105"/>
      <c r="J89" s="106"/>
      <c r="K89" s="107"/>
      <c r="L89" s="105"/>
      <c r="M89" s="105"/>
      <c r="N89" s="105"/>
      <c r="O89" s="108"/>
      <c r="P89" s="107"/>
      <c r="Q89" s="105"/>
      <c r="R89" s="105"/>
      <c r="S89" s="105"/>
      <c r="T89" s="106"/>
      <c r="U89" s="104"/>
      <c r="V89" s="105"/>
      <c r="W89" s="105"/>
      <c r="X89" s="105"/>
      <c r="Y89" s="108"/>
      <c r="Z89" s="107"/>
      <c r="AA89" s="105"/>
      <c r="AB89" s="105"/>
      <c r="AC89" s="105"/>
      <c r="AD89" s="106"/>
      <c r="AE89" s="104"/>
      <c r="AF89" s="105"/>
      <c r="AG89" s="105"/>
      <c r="AH89" s="105"/>
      <c r="AI89" s="106"/>
      <c r="AJ89" s="104">
        <v>0</v>
      </c>
      <c r="AK89" s="105">
        <v>4</v>
      </c>
      <c r="AL89" s="105">
        <v>0</v>
      </c>
      <c r="AM89" s="105" t="s">
        <v>48</v>
      </c>
      <c r="AN89" s="106">
        <v>15</v>
      </c>
      <c r="AO89" s="146" t="str">
        <f>B77&amp;" v."</f>
        <v>AMWHP0GBNE v.</v>
      </c>
      <c r="AP89" s="146" t="str">
        <f>B79&amp;" v."</f>
        <v>AMWIR2GBNE v.</v>
      </c>
      <c r="AQ89" s="128" t="s">
        <v>191</v>
      </c>
      <c r="AR89" s="15"/>
      <c r="AS89" s="15"/>
    </row>
    <row r="90" spans="1:45" ht="12.75" customHeight="1" thickBot="1">
      <c r="A90" s="133" t="s">
        <v>86</v>
      </c>
      <c r="B90" s="82"/>
      <c r="C90" s="82"/>
      <c r="D90" s="79">
        <f>D74+D65-D50</f>
        <v>164</v>
      </c>
      <c r="E90" s="79">
        <f aca="true" t="shared" si="15" ref="E90:AN90">E74+E65</f>
        <v>210</v>
      </c>
      <c r="F90" s="79">
        <f t="shared" si="15"/>
        <v>14</v>
      </c>
      <c r="G90" s="79">
        <f t="shared" si="15"/>
        <v>7</v>
      </c>
      <c r="H90" s="79">
        <f t="shared" si="15"/>
        <v>1</v>
      </c>
      <c r="I90" s="79">
        <f t="shared" si="15"/>
        <v>0</v>
      </c>
      <c r="J90" s="79">
        <f t="shared" si="15"/>
        <v>27</v>
      </c>
      <c r="K90" s="79">
        <f t="shared" si="15"/>
        <v>13</v>
      </c>
      <c r="L90" s="79">
        <f t="shared" si="15"/>
        <v>8</v>
      </c>
      <c r="M90" s="79">
        <f t="shared" si="15"/>
        <v>4</v>
      </c>
      <c r="N90" s="79">
        <f t="shared" si="15"/>
        <v>0</v>
      </c>
      <c r="O90" s="79">
        <f t="shared" si="15"/>
        <v>30</v>
      </c>
      <c r="P90" s="79">
        <f t="shared" si="15"/>
        <v>14</v>
      </c>
      <c r="Q90" s="79">
        <f t="shared" si="15"/>
        <v>4</v>
      </c>
      <c r="R90" s="79">
        <f t="shared" si="15"/>
        <v>9</v>
      </c>
      <c r="S90" s="79">
        <f t="shared" si="15"/>
        <v>0</v>
      </c>
      <c r="T90" s="79">
        <f t="shared" si="15"/>
        <v>32</v>
      </c>
      <c r="U90" s="79">
        <f t="shared" si="15"/>
        <v>12</v>
      </c>
      <c r="V90" s="79">
        <f t="shared" si="15"/>
        <v>4</v>
      </c>
      <c r="W90" s="79">
        <f t="shared" si="15"/>
        <v>10</v>
      </c>
      <c r="X90" s="79">
        <f t="shared" si="15"/>
        <v>0</v>
      </c>
      <c r="Y90" s="79">
        <f t="shared" si="15"/>
        <v>33</v>
      </c>
      <c r="Z90" s="79">
        <f t="shared" si="15"/>
        <v>15</v>
      </c>
      <c r="AA90" s="79">
        <f t="shared" si="15"/>
        <v>6</v>
      </c>
      <c r="AB90" s="79">
        <f t="shared" si="15"/>
        <v>2</v>
      </c>
      <c r="AC90" s="79">
        <f t="shared" si="15"/>
        <v>0</v>
      </c>
      <c r="AD90" s="79">
        <f>AD74+AD65</f>
        <v>27</v>
      </c>
      <c r="AE90" s="79">
        <f t="shared" si="15"/>
        <v>12</v>
      </c>
      <c r="AF90" s="79">
        <f t="shared" si="15"/>
        <v>3</v>
      </c>
      <c r="AG90" s="79">
        <f t="shared" si="15"/>
        <v>9</v>
      </c>
      <c r="AH90" s="79">
        <f t="shared" si="15"/>
        <v>0</v>
      </c>
      <c r="AI90" s="79">
        <f t="shared" si="15"/>
        <v>30</v>
      </c>
      <c r="AJ90" s="79">
        <f t="shared" si="15"/>
        <v>5</v>
      </c>
      <c r="AK90" s="79">
        <f t="shared" si="15"/>
        <v>10</v>
      </c>
      <c r="AL90" s="79">
        <f t="shared" si="15"/>
        <v>2</v>
      </c>
      <c r="AM90" s="79">
        <f t="shared" si="15"/>
        <v>0</v>
      </c>
      <c r="AN90" s="79">
        <f t="shared" si="15"/>
        <v>31</v>
      </c>
      <c r="AO90" s="122"/>
      <c r="AP90" s="72"/>
      <c r="AQ90" s="114"/>
      <c r="AR90" s="15"/>
      <c r="AS90" s="15"/>
    </row>
    <row r="91" spans="1:45" ht="12.75" customHeight="1">
      <c r="A91" s="164"/>
      <c r="B91" s="165"/>
      <c r="C91" s="165" t="s">
        <v>24</v>
      </c>
      <c r="D91" s="166"/>
      <c r="E91" s="166"/>
      <c r="F91" s="166"/>
      <c r="G91" s="166"/>
      <c r="H91" s="166"/>
      <c r="I91" s="166">
        <f>I66+COUNTIF(I75:I89,"s")</f>
        <v>0</v>
      </c>
      <c r="J91" s="166"/>
      <c r="K91" s="166"/>
      <c r="L91" s="166"/>
      <c r="M91" s="166"/>
      <c r="N91" s="166">
        <f>N66+COUNTIF(N75:N89,"s")</f>
        <v>0</v>
      </c>
      <c r="O91" s="166"/>
      <c r="P91" s="166"/>
      <c r="Q91" s="166"/>
      <c r="R91" s="166"/>
      <c r="S91" s="166">
        <f>S66+COUNTIF(S75:S89,"s")</f>
        <v>0</v>
      </c>
      <c r="T91" s="166"/>
      <c r="U91" s="166"/>
      <c r="V91" s="166"/>
      <c r="W91" s="166"/>
      <c r="X91" s="166">
        <f>X66+COUNTIF(X75:X89,"s")</f>
        <v>0</v>
      </c>
      <c r="Y91" s="166"/>
      <c r="Z91" s="166"/>
      <c r="AA91" s="166"/>
      <c r="AB91" s="166"/>
      <c r="AC91" s="166">
        <f>AC66+COUNTIF(AC75:AC89,"s")</f>
        <v>0</v>
      </c>
      <c r="AD91" s="166"/>
      <c r="AE91" s="166"/>
      <c r="AF91" s="166"/>
      <c r="AG91" s="166"/>
      <c r="AH91" s="166">
        <f>AH66+COUNTIF(AH75:AH89,"s")</f>
        <v>0</v>
      </c>
      <c r="AI91" s="166"/>
      <c r="AJ91" s="166"/>
      <c r="AK91" s="166"/>
      <c r="AL91" s="166"/>
      <c r="AM91" s="166">
        <f>AM66+COUNTIF(AM75:AM89,"s")</f>
        <v>0</v>
      </c>
      <c r="AN91" s="167"/>
      <c r="AO91" s="122"/>
      <c r="AP91" s="72"/>
      <c r="AQ91" s="114"/>
      <c r="AR91" s="15"/>
      <c r="AS91" s="15"/>
    </row>
    <row r="92" spans="1:45" ht="12.75" customHeight="1">
      <c r="A92" s="168"/>
      <c r="B92" s="97"/>
      <c r="C92" s="97" t="s">
        <v>25</v>
      </c>
      <c r="D92" s="98"/>
      <c r="E92" s="98"/>
      <c r="F92" s="98"/>
      <c r="G92" s="98"/>
      <c r="H92" s="98"/>
      <c r="I92" s="98">
        <f>I67+COUNTIF(I75:I89,"v")</f>
        <v>3</v>
      </c>
      <c r="J92" s="98"/>
      <c r="K92" s="98"/>
      <c r="L92" s="98"/>
      <c r="M92" s="98"/>
      <c r="N92" s="98">
        <f>N67+COUNTIF(N75:N89,"v")</f>
        <v>5</v>
      </c>
      <c r="O92" s="98"/>
      <c r="P92" s="98"/>
      <c r="Q92" s="98"/>
      <c r="R92" s="98"/>
      <c r="S92" s="98">
        <f>S67+COUNTIF(S75:S89,"v")</f>
        <v>4</v>
      </c>
      <c r="T92" s="98"/>
      <c r="U92" s="98"/>
      <c r="V92" s="98"/>
      <c r="W92" s="98"/>
      <c r="X92" s="98">
        <f>X67+COUNTIF(X75:X89,"v")</f>
        <v>4</v>
      </c>
      <c r="Y92" s="98"/>
      <c r="Z92" s="98"/>
      <c r="AA92" s="98"/>
      <c r="AB92" s="98"/>
      <c r="AC92" s="98">
        <f>AC67+COUNTIF(AC75:AC89,"v")</f>
        <v>3</v>
      </c>
      <c r="AD92" s="98"/>
      <c r="AE92" s="98"/>
      <c r="AF92" s="98"/>
      <c r="AG92" s="98"/>
      <c r="AH92" s="98">
        <f>AH67+COUNTIF(AH75:AH89,"v")</f>
        <v>2</v>
      </c>
      <c r="AI92" s="98"/>
      <c r="AJ92" s="98"/>
      <c r="AK92" s="98"/>
      <c r="AL92" s="98"/>
      <c r="AM92" s="98">
        <f>AM67+COUNTIF(AM75:AM89,"v")</f>
        <v>2</v>
      </c>
      <c r="AN92" s="169"/>
      <c r="AO92" s="122"/>
      <c r="AP92" s="72"/>
      <c r="AQ92" s="114"/>
      <c r="AR92" s="15"/>
      <c r="AS92" s="15"/>
    </row>
    <row r="93" spans="1:45" ht="12.75" customHeight="1">
      <c r="A93" s="168"/>
      <c r="B93" s="97"/>
      <c r="C93" s="97" t="s">
        <v>46</v>
      </c>
      <c r="D93" s="98"/>
      <c r="E93" s="98"/>
      <c r="F93" s="98"/>
      <c r="G93" s="98"/>
      <c r="H93" s="98"/>
      <c r="I93" s="98">
        <f>I68+COUNTIF(I75:I89,"é")</f>
        <v>4</v>
      </c>
      <c r="J93" s="98"/>
      <c r="K93" s="98"/>
      <c r="L93" s="98"/>
      <c r="M93" s="98"/>
      <c r="N93" s="98">
        <f>N68+COUNTIF(N75:N89,"é")</f>
        <v>2</v>
      </c>
      <c r="O93" s="98"/>
      <c r="P93" s="98"/>
      <c r="Q93" s="98"/>
      <c r="R93" s="98"/>
      <c r="S93" s="98">
        <f>S68+COUNTIF(S75:S89,"é")</f>
        <v>5</v>
      </c>
      <c r="T93" s="98"/>
      <c r="U93" s="98"/>
      <c r="V93" s="98"/>
      <c r="W93" s="98"/>
      <c r="X93" s="98">
        <f>X68+COUNTIF(X75:X89,"é")</f>
        <v>8</v>
      </c>
      <c r="Y93" s="98"/>
      <c r="Z93" s="98"/>
      <c r="AA93" s="98"/>
      <c r="AB93" s="98"/>
      <c r="AC93" s="98">
        <f>AC68+COUNTIF(AC75:AC89,"é")</f>
        <v>6</v>
      </c>
      <c r="AD93" s="98"/>
      <c r="AE93" s="98"/>
      <c r="AF93" s="98"/>
      <c r="AG93" s="98"/>
      <c r="AH93" s="98">
        <f>AH68+COUNTIF(AH75:AH89,"é")</f>
        <v>7</v>
      </c>
      <c r="AI93" s="98"/>
      <c r="AJ93" s="98"/>
      <c r="AK93" s="98"/>
      <c r="AL93" s="98"/>
      <c r="AM93" s="98">
        <f>AM68+COUNTIF(AM75:AM89,"é")</f>
        <v>3</v>
      </c>
      <c r="AN93" s="169"/>
      <c r="AO93" s="122"/>
      <c r="AP93" s="72"/>
      <c r="AQ93" s="114"/>
      <c r="AR93" s="15"/>
      <c r="AS93" s="15"/>
    </row>
    <row r="94" spans="1:45" ht="16.5" customHeight="1" thickBot="1">
      <c r="A94" s="170"/>
      <c r="B94" s="171"/>
      <c r="C94" s="171" t="s">
        <v>85</v>
      </c>
      <c r="D94" s="172"/>
      <c r="E94" s="172"/>
      <c r="F94" s="172"/>
      <c r="G94" s="172"/>
      <c r="H94" s="172"/>
      <c r="I94" s="172">
        <f>I69+COUNTIF(I75:I89,"e")</f>
        <v>0</v>
      </c>
      <c r="J94" s="172"/>
      <c r="K94" s="172"/>
      <c r="L94" s="172"/>
      <c r="M94" s="172"/>
      <c r="N94" s="172">
        <f>N69+COUNTIF(N75:N89,"a")</f>
        <v>3</v>
      </c>
      <c r="O94" s="172"/>
      <c r="P94" s="172"/>
      <c r="Q94" s="172"/>
      <c r="R94" s="172"/>
      <c r="S94" s="172">
        <f>S69+COUNTIF(S75:S89,"a")</f>
        <v>2</v>
      </c>
      <c r="T94" s="172"/>
      <c r="U94" s="172"/>
      <c r="V94" s="172"/>
      <c r="W94" s="172"/>
      <c r="X94" s="172">
        <f>X69+COUNTIF(X75:X89,"e")</f>
        <v>0</v>
      </c>
      <c r="Y94" s="172"/>
      <c r="Z94" s="172"/>
      <c r="AA94" s="172"/>
      <c r="AB94" s="172"/>
      <c r="AC94" s="172">
        <f>AC69+COUNTIF(AC75:AC89,"e")</f>
        <v>0</v>
      </c>
      <c r="AD94" s="172"/>
      <c r="AE94" s="172"/>
      <c r="AF94" s="172"/>
      <c r="AG94" s="172"/>
      <c r="AH94" s="172">
        <f>AH69+COUNTIF(AH75:AH89,"e")</f>
        <v>0</v>
      </c>
      <c r="AI94" s="172"/>
      <c r="AJ94" s="172"/>
      <c r="AK94" s="172"/>
      <c r="AL94" s="172"/>
      <c r="AM94" s="172">
        <f>AM69+COUNTIF(AM75:AM89,"e")</f>
        <v>0</v>
      </c>
      <c r="AN94" s="173"/>
      <c r="AO94" s="122"/>
      <c r="AP94" s="72"/>
      <c r="AQ94" s="114"/>
      <c r="AR94" s="15"/>
      <c r="AS94" s="15"/>
    </row>
    <row r="95" spans="1:45" ht="12.75" customHeight="1">
      <c r="A95" s="59"/>
      <c r="C95" s="12" t="s">
        <v>39</v>
      </c>
      <c r="F95" s="12">
        <f>SUM(F90:H90)</f>
        <v>22</v>
      </c>
      <c r="K95" s="12">
        <f>SUM(K90:M90)</f>
        <v>25</v>
      </c>
      <c r="P95" s="12">
        <f>SUM(P90:R90)</f>
        <v>27</v>
      </c>
      <c r="U95" s="12">
        <f>SUM(U90:W90)</f>
        <v>26</v>
      </c>
      <c r="Z95" s="12">
        <f>SUM(Z90:AB90)</f>
        <v>23</v>
      </c>
      <c r="AE95" s="12">
        <f>SUM(AE90:AG90)</f>
        <v>24</v>
      </c>
      <c r="AJ95" s="12">
        <f>SUM(AJ90:AL90)</f>
        <v>17</v>
      </c>
      <c r="AO95" s="122"/>
      <c r="AP95" s="72"/>
      <c r="AQ95" s="114"/>
      <c r="AR95" s="15"/>
      <c r="AS95" s="15"/>
    </row>
    <row r="96" spans="1:45" ht="12.75" customHeight="1" thickBot="1">
      <c r="A96" s="59"/>
      <c r="B96" s="110"/>
      <c r="C96" s="59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59"/>
      <c r="Q96" s="72"/>
      <c r="R96" s="72"/>
      <c r="AO96" s="123"/>
      <c r="AP96" s="111"/>
      <c r="AR96" s="15"/>
      <c r="AS96" s="15"/>
    </row>
    <row r="97" spans="1:45" ht="12.75" customHeight="1" thickBot="1">
      <c r="A97" s="59"/>
      <c r="B97" s="3" t="s">
        <v>41</v>
      </c>
      <c r="C97" s="4" t="s">
        <v>100</v>
      </c>
      <c r="D97" s="59"/>
      <c r="E97" s="59"/>
      <c r="F97" s="59"/>
      <c r="G97" s="59"/>
      <c r="H97" s="59"/>
      <c r="I97" s="72"/>
      <c r="J97" s="72"/>
      <c r="K97" s="72"/>
      <c r="L97" s="72"/>
      <c r="M97" s="72"/>
      <c r="N97" s="72"/>
      <c r="O97" s="72"/>
      <c r="P97" s="59"/>
      <c r="Q97" s="72"/>
      <c r="R97" s="72"/>
      <c r="AP97" s="111"/>
      <c r="AR97" s="15"/>
      <c r="AS97" s="15"/>
    </row>
    <row r="98" spans="1:45" ht="25.5">
      <c r="A98" s="59"/>
      <c r="B98" s="10" t="s">
        <v>98</v>
      </c>
      <c r="C98" s="11" t="s">
        <v>101</v>
      </c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72"/>
      <c r="R98" s="72"/>
      <c r="AO98" s="123"/>
      <c r="AP98" s="111"/>
      <c r="AR98" s="15"/>
      <c r="AS98" s="15"/>
    </row>
    <row r="99" spans="2:45" ht="12.75" customHeight="1" thickBot="1">
      <c r="B99" s="5" t="s">
        <v>99</v>
      </c>
      <c r="C99" s="6" t="s">
        <v>102</v>
      </c>
      <c r="D99" s="59"/>
      <c r="E99" s="59"/>
      <c r="F99" s="59"/>
      <c r="G99" s="59"/>
      <c r="H99" s="59"/>
      <c r="I99" s="72"/>
      <c r="J99" s="72"/>
      <c r="K99" s="72"/>
      <c r="L99" s="72"/>
      <c r="M99" s="72"/>
      <c r="N99" s="72"/>
      <c r="O99" s="72"/>
      <c r="Q99" s="72"/>
      <c r="R99" s="72"/>
      <c r="AO99" s="123"/>
      <c r="AP99" s="111"/>
      <c r="AR99" s="15"/>
      <c r="AS99" s="15"/>
    </row>
    <row r="100" spans="2:45" ht="12.75" customHeight="1">
      <c r="B100" s="59"/>
      <c r="C100" s="110"/>
      <c r="D100" s="59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AR100" s="15"/>
      <c r="AS100" s="15"/>
    </row>
    <row r="101" spans="1:48" s="193" customFormat="1" ht="15" customHeight="1">
      <c r="A101" s="193" t="s">
        <v>210</v>
      </c>
      <c r="B101" s="194"/>
      <c r="C101" s="194"/>
      <c r="D101" s="194"/>
      <c r="E101" s="195"/>
      <c r="J101" s="196"/>
      <c r="Y101" s="196"/>
      <c r="AD101" s="196"/>
      <c r="AI101" s="196"/>
      <c r="AO101" s="197"/>
      <c r="AP101" s="198"/>
      <c r="AR101" s="197"/>
      <c r="AT101" s="199"/>
      <c r="AU101" s="194"/>
      <c r="AV101" s="194"/>
    </row>
    <row r="102" spans="1:42" s="193" customFormat="1" ht="15" customHeight="1">
      <c r="A102" s="198" t="s">
        <v>213</v>
      </c>
      <c r="B102" s="198"/>
      <c r="C102" s="198"/>
      <c r="D102" s="198"/>
      <c r="E102" s="197"/>
      <c r="F102" s="198"/>
      <c r="G102" s="198"/>
      <c r="H102" s="198"/>
      <c r="I102" s="198"/>
      <c r="J102" s="198"/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P102" s="198"/>
    </row>
    <row r="103" spans="1:48" s="193" customFormat="1" ht="15" customHeight="1">
      <c r="A103" s="193" t="s">
        <v>211</v>
      </c>
      <c r="B103" s="194"/>
      <c r="C103" s="194"/>
      <c r="D103" s="194"/>
      <c r="E103" s="195"/>
      <c r="J103" s="196"/>
      <c r="Y103" s="196"/>
      <c r="AD103" s="196"/>
      <c r="AI103" s="196"/>
      <c r="AO103" s="197"/>
      <c r="AP103" s="198"/>
      <c r="AR103" s="197"/>
      <c r="AT103" s="199"/>
      <c r="AU103" s="194"/>
      <c r="AV103" s="194"/>
    </row>
    <row r="104" spans="1:48" s="193" customFormat="1" ht="15" customHeight="1">
      <c r="A104" s="193" t="s">
        <v>212</v>
      </c>
      <c r="B104" s="194"/>
      <c r="C104" s="194"/>
      <c r="D104" s="194"/>
      <c r="E104" s="195"/>
      <c r="J104" s="196"/>
      <c r="Y104" s="196"/>
      <c r="AD104" s="196"/>
      <c r="AI104" s="196"/>
      <c r="AO104" s="197"/>
      <c r="AP104" s="198"/>
      <c r="AR104" s="197"/>
      <c r="AT104" s="199"/>
      <c r="AU104" s="194"/>
      <c r="AV104" s="194"/>
    </row>
    <row r="105" spans="1:46" s="193" customFormat="1" ht="15" customHeight="1">
      <c r="A105" s="193" t="s">
        <v>214</v>
      </c>
      <c r="E105" s="197"/>
      <c r="AP105" s="198"/>
      <c r="AT105" s="199"/>
    </row>
    <row r="106" spans="1:42" s="193" customFormat="1" ht="15" customHeight="1">
      <c r="A106" s="198"/>
      <c r="B106" s="198"/>
      <c r="C106" s="198"/>
      <c r="D106" s="198"/>
      <c r="E106" s="197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198"/>
      <c r="Q106" s="198"/>
      <c r="R106" s="198"/>
      <c r="S106" s="198"/>
      <c r="T106" s="198"/>
      <c r="U106" s="198"/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  <c r="AP106" s="198"/>
    </row>
    <row r="107" spans="44:45" ht="12.75" customHeight="1">
      <c r="AR107" s="15"/>
      <c r="AS107" s="15"/>
    </row>
    <row r="108" spans="44:45" ht="12.75" customHeight="1">
      <c r="AR108" s="15"/>
      <c r="AS108" s="15"/>
    </row>
    <row r="109" spans="44:45" ht="12.75" customHeight="1">
      <c r="AR109" s="15"/>
      <c r="AS109" s="15"/>
    </row>
    <row r="110" spans="44:45" ht="12.75" customHeight="1">
      <c r="AR110" s="15"/>
      <c r="AS110" s="15"/>
    </row>
    <row r="111" spans="44:45" ht="12.75" customHeight="1">
      <c r="AR111" s="15"/>
      <c r="AS111" s="15"/>
    </row>
    <row r="112" spans="44:45" ht="12.75" customHeight="1">
      <c r="AR112" s="15"/>
      <c r="AS112" s="15"/>
    </row>
    <row r="113" spans="44:45" ht="12.75" customHeight="1">
      <c r="AR113" s="15"/>
      <c r="AS113" s="15"/>
    </row>
    <row r="114" spans="44:45" ht="12.75" customHeight="1">
      <c r="AR114" s="15"/>
      <c r="AS114" s="15"/>
    </row>
    <row r="115" spans="44:45" ht="12.75" customHeight="1">
      <c r="AR115" s="15"/>
      <c r="AS115" s="15"/>
    </row>
    <row r="116" spans="44:45" ht="12.75" customHeight="1">
      <c r="AR116" s="15"/>
      <c r="AS116" s="15"/>
    </row>
    <row r="117" spans="44:45" ht="12.75" customHeight="1">
      <c r="AR117" s="15"/>
      <c r="AS117" s="15"/>
    </row>
    <row r="118" spans="44:45" ht="12.75" customHeight="1">
      <c r="AR118" s="15"/>
      <c r="AS118" s="15"/>
    </row>
    <row r="119" spans="44:45" ht="12.75" customHeight="1">
      <c r="AR119" s="15"/>
      <c r="AS119" s="15"/>
    </row>
    <row r="120" spans="44:45" ht="12.75" customHeight="1">
      <c r="AR120" s="15"/>
      <c r="AS120" s="15"/>
    </row>
    <row r="121" spans="44:45" ht="12.75" customHeight="1">
      <c r="AR121" s="15"/>
      <c r="AS121" s="15"/>
    </row>
    <row r="122" spans="44:45" ht="12.75" customHeight="1">
      <c r="AR122" s="15"/>
      <c r="AS122" s="15"/>
    </row>
    <row r="123" spans="44:45" ht="12.75" customHeight="1">
      <c r="AR123" s="15"/>
      <c r="AS123" s="15"/>
    </row>
    <row r="124" spans="44:45" ht="12.75" customHeight="1">
      <c r="AR124" s="15"/>
      <c r="AS124" s="15"/>
    </row>
    <row r="125" spans="44:45" ht="12.75" customHeight="1">
      <c r="AR125" s="15"/>
      <c r="AS125" s="15"/>
    </row>
    <row r="126" spans="44:45" ht="12.75" customHeight="1">
      <c r="AR126" s="15"/>
      <c r="AS126" s="15"/>
    </row>
    <row r="127" spans="44:45" ht="12.75" customHeight="1">
      <c r="AR127" s="15"/>
      <c r="AS127" s="15"/>
    </row>
    <row r="128" spans="44:45" ht="12.75" customHeight="1">
      <c r="AR128" s="15"/>
      <c r="AS128" s="15"/>
    </row>
    <row r="129" spans="44:45" ht="12.75" customHeight="1">
      <c r="AR129" s="15"/>
      <c r="AS129" s="15"/>
    </row>
    <row r="130" spans="44:45" ht="12.75" customHeight="1">
      <c r="AR130" s="15"/>
      <c r="AS130" s="15"/>
    </row>
    <row r="131" spans="44:45" ht="12.75" customHeight="1">
      <c r="AR131" s="15"/>
      <c r="AS131" s="15"/>
    </row>
    <row r="132" spans="44:45" ht="12.75" customHeight="1">
      <c r="AR132" s="15"/>
      <c r="AS132" s="15"/>
    </row>
    <row r="133" spans="44:45" ht="12.75" customHeight="1">
      <c r="AR133" s="15"/>
      <c r="AS133" s="15"/>
    </row>
    <row r="134" spans="44:45" ht="12.75" customHeight="1">
      <c r="AR134" s="15"/>
      <c r="AS134" s="15"/>
    </row>
    <row r="135" spans="44:45" ht="12.75" customHeight="1">
      <c r="AR135" s="15"/>
      <c r="AS135" s="15"/>
    </row>
    <row r="136" spans="44:45" ht="12.75" customHeight="1">
      <c r="AR136" s="15"/>
      <c r="AS136" s="15"/>
    </row>
    <row r="137" spans="44:45" ht="12.75" customHeight="1">
      <c r="AR137" s="15"/>
      <c r="AS137" s="15"/>
    </row>
    <row r="138" spans="44:45" ht="12.75" customHeight="1">
      <c r="AR138" s="15"/>
      <c r="AS138" s="15"/>
    </row>
    <row r="139" spans="44:45" ht="12.75" customHeight="1">
      <c r="AR139" s="15"/>
      <c r="AS139" s="15"/>
    </row>
    <row r="140" spans="44:45" ht="12.75" customHeight="1">
      <c r="AR140" s="15"/>
      <c r="AS140" s="15"/>
    </row>
    <row r="141" spans="44:45" ht="12.75" customHeight="1">
      <c r="AR141" s="15"/>
      <c r="AS141" s="15"/>
    </row>
    <row r="142" spans="44:45" ht="12.75" customHeight="1">
      <c r="AR142" s="15"/>
      <c r="AS142" s="15"/>
    </row>
    <row r="143" spans="44:45" ht="12.75" customHeight="1">
      <c r="AR143" s="15"/>
      <c r="AS143" s="15"/>
    </row>
    <row r="144" spans="44:45" ht="12.75" customHeight="1">
      <c r="AR144" s="15"/>
      <c r="AS144" s="15"/>
    </row>
    <row r="145" spans="44:45" ht="12.75" customHeight="1">
      <c r="AR145" s="15"/>
      <c r="AS145" s="15"/>
    </row>
    <row r="146" spans="44:45" ht="12.75" customHeight="1">
      <c r="AR146" s="15"/>
      <c r="AS146" s="15"/>
    </row>
    <row r="147" spans="44:45" ht="12.75" customHeight="1">
      <c r="AR147" s="15"/>
      <c r="AS147" s="15"/>
    </row>
    <row r="148" spans="44:45" ht="12.75" customHeight="1">
      <c r="AR148" s="15"/>
      <c r="AS148" s="15"/>
    </row>
  </sheetData>
  <sheetProtection/>
  <mergeCells count="18">
    <mergeCell ref="AR61:AS61"/>
    <mergeCell ref="AR65:AS65"/>
    <mergeCell ref="C5:C6"/>
    <mergeCell ref="AO4:AQ6"/>
    <mergeCell ref="AO20:AQ20"/>
    <mergeCell ref="AO30:AQ30"/>
    <mergeCell ref="AO50:AQ50"/>
    <mergeCell ref="AO8:AQ8"/>
    <mergeCell ref="AO61:AQ61"/>
    <mergeCell ref="AO65:AQ65"/>
    <mergeCell ref="AR30:AS30"/>
    <mergeCell ref="AR50:AS50"/>
    <mergeCell ref="AR4:AS6"/>
    <mergeCell ref="AR8:AS8"/>
    <mergeCell ref="AR20:AS20"/>
    <mergeCell ref="D5:D6"/>
    <mergeCell ref="E5:E6"/>
    <mergeCell ref="F5:AN5"/>
  </mergeCells>
  <printOptions horizontalCentered="1"/>
  <pageMargins left="0.1968503937007874" right="0.1968503937007874" top="0.7874015748031497" bottom="0.31496062992125984" header="1.1811023622047245" footer="0.2755905511811024"/>
  <pageSetup fitToHeight="0" fitToWidth="1" horizontalDpi="600" verticalDpi="600" orientation="landscape" paperSize="9" scale="50" r:id="rId1"/>
  <headerFooter alignWithMargins="0">
    <oddFooter>&amp;R  &amp;P/&amp;N</oddFooter>
  </headerFooter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AMK</cp:lastModifiedBy>
  <cp:lastPrinted>2019-09-13T10:34:02Z</cp:lastPrinted>
  <dcterms:created xsi:type="dcterms:W3CDTF">2006-03-29T07:49:40Z</dcterms:created>
  <dcterms:modified xsi:type="dcterms:W3CDTF">2019-09-13T10:54:01Z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1607089671</vt:i4>
  </property>
  <property fmtid="{D5CDD505-2E9C-101B-9397-08002B2CF9AE}" pid="3" name="_EmailSubject">
    <vt:lpwstr>gépész 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-1330029818</vt:i4>
  </property>
  <property fmtid="{D5CDD505-2E9C-101B-9397-08002B2CF9AE}" pid="7" name="_ReviewingToolsShownOnce">
    <vt:lpwstr/>
  </property>
</Properties>
</file>