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tabRatio="214" activeTab="0"/>
  </bookViews>
  <sheets>
    <sheet name="INTELL RobR" sheetId="1" r:id="rId1"/>
  </sheets>
  <definedNames>
    <definedName name="_xlnm.Print_Area" localSheetId="0">'INTELL RobR'!$A$1:$AB$68</definedName>
  </definedNames>
  <calcPr fullCalcOnLoad="1"/>
</workbook>
</file>

<file path=xl/comments1.xml><?xml version="1.0" encoding="utf-8"?>
<comments xmlns="http://schemas.openxmlformats.org/spreadsheetml/2006/main">
  <authors>
    <author>Nagyi</author>
    <author>NagyI</author>
    <author>Moharos</author>
  </authors>
  <commentList>
    <comment ref="C34" authorId="0">
      <text>
        <r>
          <rPr>
            <b/>
            <sz val="9"/>
            <rFont val="Tahoma"/>
            <family val="2"/>
          </rPr>
          <t>Nagyi:</t>
        </r>
        <r>
          <rPr>
            <sz val="9"/>
            <rFont val="Tahoma"/>
            <family val="2"/>
          </rPr>
          <t xml:space="preserve">
NN, GA, AnyTime, RealTime</t>
        </r>
      </text>
    </comment>
    <comment ref="C29" authorId="0">
      <text>
        <r>
          <rPr>
            <b/>
            <sz val="9"/>
            <rFont val="Tahoma"/>
            <family val="2"/>
          </rPr>
          <t>Nagyi:</t>
        </r>
        <r>
          <rPr>
            <sz val="9"/>
            <rFont val="Tahoma"/>
            <family val="2"/>
          </rPr>
          <t xml:space="preserve">
Dombi</t>
        </r>
      </text>
    </comment>
    <comment ref="C58" authorId="1">
      <text>
        <r>
          <rPr>
            <b/>
            <sz val="9"/>
            <rFont val="Tahoma"/>
            <family val="2"/>
          </rPr>
          <t>NagyI:</t>
        </r>
        <r>
          <rPr>
            <sz val="9"/>
            <rFont val="Tahoma"/>
            <family val="2"/>
          </rPr>
          <t xml:space="preserve">
Páros szemeszter</t>
        </r>
      </text>
    </comment>
    <comment ref="C59" authorId="1">
      <text>
        <r>
          <rPr>
            <b/>
            <sz val="9"/>
            <rFont val="Tahoma"/>
            <family val="2"/>
          </rPr>
          <t>NagyI:</t>
        </r>
        <r>
          <rPr>
            <sz val="9"/>
            <rFont val="Tahoma"/>
            <family val="2"/>
          </rPr>
          <t xml:space="preserve">
Páratlan szemeszter</t>
        </r>
      </text>
    </comment>
    <comment ref="C31" authorId="0">
      <text>
        <r>
          <rPr>
            <b/>
            <sz val="9"/>
            <rFont val="Tahoma"/>
            <family val="2"/>
          </rPr>
          <t>Nagyi:</t>
        </r>
        <r>
          <rPr>
            <sz val="9"/>
            <rFont val="Tahoma"/>
            <family val="2"/>
          </rPr>
          <t xml:space="preserve">
fuzzy</t>
        </r>
      </text>
    </comment>
    <comment ref="C53" authorId="2">
      <text>
        <r>
          <rPr>
            <b/>
            <sz val="9"/>
            <rFont val="Tahoma"/>
            <family val="2"/>
          </rPr>
          <t>Moharos:</t>
        </r>
        <r>
          <rPr>
            <sz val="9"/>
            <rFont val="Tahoma"/>
            <family val="2"/>
          </rPr>
          <t xml:space="preserve">
Dr. Nagy István</t>
        </r>
      </text>
    </comment>
  </commentList>
</comments>
</file>

<file path=xl/sharedStrings.xml><?xml version="1.0" encoding="utf-8"?>
<sst xmlns="http://schemas.openxmlformats.org/spreadsheetml/2006/main" count="232" uniqueCount="168">
  <si>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</si>
  <si>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</si>
  <si>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</si>
  <si>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</si>
  <si>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</si>
  <si>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</si>
  <si>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Számítógépes tervezőrendszerek</t>
  </si>
  <si>
    <t>Korszerű gyártástechnológia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</si>
  <si>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</si>
  <si>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</si>
  <si>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</si>
  <si>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</si>
  <si>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</si>
  <si>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</si>
  <si>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Kötelezően választható**</t>
  </si>
  <si>
    <t>Műszaki fizika</t>
  </si>
  <si>
    <t>Beágyazott informatikai rendszerek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</si>
  <si>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</si>
  <si>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</si>
  <si>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</si>
  <si>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</si>
  <si>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</si>
  <si>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</si>
  <si>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</si>
  <si>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</si>
  <si>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</si>
  <si>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</si>
  <si>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</si>
  <si>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</si>
  <si>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Vizsga</t>
  </si>
  <si>
    <t>Képzési órák 4 félévre mindösszesen:</t>
  </si>
  <si>
    <t>Alkalmazott matematika</t>
  </si>
  <si>
    <t>Modellezés és szimuláció</t>
  </si>
  <si>
    <t>dékán</t>
  </si>
  <si>
    <t xml:space="preserve">Válogatott fejezetek villamosságtanból </t>
  </si>
  <si>
    <t>Műszaki optika</t>
  </si>
  <si>
    <t>Mechatronikai Mérnöki mesterképzési szak (MSc)</t>
  </si>
  <si>
    <t>Tanterv</t>
  </si>
  <si>
    <t xml:space="preserve">Záróvizsga tantárgyak: </t>
  </si>
  <si>
    <t xml:space="preserve">Rendszer és irányításelmélet </t>
  </si>
  <si>
    <t>Képzési órák heti/4 félév mindösszesen</t>
  </si>
  <si>
    <t>Félévi órák/ hét összesen:</t>
  </si>
  <si>
    <t>kr.</t>
  </si>
  <si>
    <t>Óra (ea-tgy-lgy), köv.  és kredit összesen:</t>
  </si>
  <si>
    <t>Kredit összesen</t>
  </si>
  <si>
    <t>Jelanalízis, érzékelők (aktuátor,szenzor)</t>
  </si>
  <si>
    <t>Óbudai Egyetem</t>
  </si>
  <si>
    <t>Évközi jegy</t>
  </si>
  <si>
    <t>é</t>
  </si>
  <si>
    <t>a</t>
  </si>
  <si>
    <t>3 párh.</t>
  </si>
  <si>
    <t>5 párh.</t>
  </si>
  <si>
    <t>12 párh.</t>
  </si>
  <si>
    <t>Intelligens épületek</t>
  </si>
  <si>
    <t>kredit</t>
  </si>
  <si>
    <t>Mikro és nanotechnika</t>
  </si>
  <si>
    <t>Dr. Rajnai Zoltán</t>
  </si>
  <si>
    <t>Mérnöki menedzsment</t>
  </si>
  <si>
    <t>Önszerveződő rendszerek</t>
  </si>
  <si>
    <t>Szabadon választható**</t>
  </si>
  <si>
    <t>Felügyeleti rendszerek</t>
  </si>
  <si>
    <t>Biometrikus azonosítás</t>
  </si>
  <si>
    <t>Fuzzy rendszerek</t>
  </si>
  <si>
    <t>Intelligens rendszerek</t>
  </si>
  <si>
    <t>Kötelezően választható **</t>
  </si>
  <si>
    <t>Multi-ágensű mobilrobot rendszerek</t>
  </si>
  <si>
    <t>érvényes:</t>
  </si>
  <si>
    <t>2017. szeptember 1.</t>
  </si>
  <si>
    <t>Diplomamunka I.</t>
  </si>
  <si>
    <t>Diplomamunka II.</t>
  </si>
  <si>
    <t>Mikrokontrolleres szoftvertechnikák II.</t>
  </si>
  <si>
    <t>Adaptív szabályozások</t>
  </si>
  <si>
    <t>LEVELEZŐ MUNKAREND</t>
  </si>
  <si>
    <t>Záróvizsga</t>
  </si>
  <si>
    <t>Intelligens robotrendszerek mechatronikája specializáció</t>
  </si>
  <si>
    <t>D tanterv megfeleltetés</t>
  </si>
  <si>
    <t>BRKAM11SLM</t>
  </si>
  <si>
    <t>BRKOP11SLM</t>
  </si>
  <si>
    <t>BRKMF11SLM</t>
  </si>
  <si>
    <t>BRKMV11SLM</t>
  </si>
  <si>
    <t>BRKVI11SLM</t>
  </si>
  <si>
    <t>BRKHA12SLM</t>
  </si>
  <si>
    <t>BRKAT12SLM</t>
  </si>
  <si>
    <t>BRKMT1VSLM</t>
  </si>
  <si>
    <t>Mechatronika és természettudományok</t>
  </si>
  <si>
    <t>BRKPCV5SLM</t>
  </si>
  <si>
    <t>Mérnöki programozás C nyelven</t>
  </si>
  <si>
    <t>BRKUG12SLM</t>
  </si>
  <si>
    <t>BRKMM13SLM</t>
  </si>
  <si>
    <t>Mérnöki menedzsment-min.biztosítás</t>
  </si>
  <si>
    <t>BRKME14SLM</t>
  </si>
  <si>
    <t>Mérnöki etika</t>
  </si>
  <si>
    <t>BRKIN11SLM</t>
  </si>
  <si>
    <t>BRKEL12SLM</t>
  </si>
  <si>
    <t>Elektronika</t>
  </si>
  <si>
    <t>BRKMO12SLM</t>
  </si>
  <si>
    <t>BRKFM12SLM</t>
  </si>
  <si>
    <t>Finommechanika</t>
  </si>
  <si>
    <t>BRKRI12SLM</t>
  </si>
  <si>
    <t>BRKMS12SLM</t>
  </si>
  <si>
    <t>BRKJE12SLM</t>
  </si>
  <si>
    <t>BRKMR14SLM</t>
  </si>
  <si>
    <t>BRKMS13SLM</t>
  </si>
  <si>
    <t>BRKST12SLM</t>
  </si>
  <si>
    <t>BRKGI13SLM</t>
  </si>
  <si>
    <t>Gépi intelligencia</t>
  </si>
  <si>
    <t>BRKMB14SLM</t>
  </si>
  <si>
    <t>BRKDT13SLM</t>
  </si>
  <si>
    <t>BRKIB13SLM</t>
  </si>
  <si>
    <t>Intelligens berendezések</t>
  </si>
  <si>
    <t>BRKMO13SLM</t>
  </si>
  <si>
    <t>Mobilszerkezetek mechatronikája</t>
  </si>
  <si>
    <t>BRKKG14SLM</t>
  </si>
  <si>
    <t>BRKLM2VSLM</t>
  </si>
  <si>
    <t>Lágyszámítási módszerek alkalmazása</t>
  </si>
  <si>
    <t>Diplomamunka+ip.gyak.+projektm.I.</t>
  </si>
  <si>
    <t>BRKDT24SLM</t>
  </si>
  <si>
    <t>Diplomamunka+ip.gyak.+projektm.II.</t>
  </si>
  <si>
    <t>BRKIE14SLM</t>
  </si>
  <si>
    <t>BRKFR14SLM</t>
  </si>
  <si>
    <t>BRKCP14SLM</t>
  </si>
  <si>
    <t>C++ programozás</t>
  </si>
  <si>
    <t>16/12</t>
  </si>
  <si>
    <t>Alba Regia Műszaki Kar</t>
  </si>
  <si>
    <t>Kód</t>
  </si>
  <si>
    <t>Sorszám</t>
  </si>
  <si>
    <t>Előtanulmány</t>
  </si>
  <si>
    <t>Tantárgyak</t>
  </si>
  <si>
    <t>Kódok</t>
  </si>
  <si>
    <t>Sorszámok</t>
  </si>
  <si>
    <t>AMXAM0EMLE</t>
  </si>
  <si>
    <t>AMXOP0EMLE</t>
  </si>
  <si>
    <t>AMXMF0EMLE</t>
  </si>
  <si>
    <t>AMXMV0EMLE</t>
  </si>
  <si>
    <t>AMXVI0EMLE</t>
  </si>
  <si>
    <t>AMXHA0EMLE</t>
  </si>
  <si>
    <t>AMXAT0EMLE</t>
  </si>
  <si>
    <t>AMXUG0EMLE</t>
  </si>
  <si>
    <t>AMXMM0EMLE</t>
  </si>
  <si>
    <t>AMXIN0EMLE</t>
  </si>
  <si>
    <t>AMXNT0EMLE</t>
  </si>
  <si>
    <t>AMXMO0EMLE</t>
  </si>
  <si>
    <t>AMXMD0EMLE</t>
  </si>
  <si>
    <t>AMXRI0EMLE</t>
  </si>
  <si>
    <t>AMXMS0EMLE</t>
  </si>
  <si>
    <t>AMXJE0EMLE</t>
  </si>
  <si>
    <t>AMXMR0EMLE</t>
  </si>
  <si>
    <t>AMXST0EMLE</t>
  </si>
  <si>
    <t>AMXFR0EMLE</t>
  </si>
  <si>
    <t>AMXOR0EMLE</t>
  </si>
  <si>
    <t>AMXIR0EMLE</t>
  </si>
  <si>
    <t>AMXMA0EMLE</t>
  </si>
  <si>
    <t>AMXKG0EMLE</t>
  </si>
  <si>
    <t>AMXAJ0EMLE</t>
  </si>
  <si>
    <t>AMDDT1EMLE</t>
  </si>
  <si>
    <t>AMDDT2EMLE</t>
  </si>
  <si>
    <t>AMWMB0EMLE</t>
  </si>
  <si>
    <t>AMWIE0EMLE</t>
  </si>
  <si>
    <t>AMWFR0EMLE</t>
  </si>
  <si>
    <t>AMVBA0EMLE</t>
  </si>
  <si>
    <t>AMVTK0EMLE</t>
  </si>
  <si>
    <t>Szab. választható szakmai tantárgy **</t>
  </si>
  <si>
    <t>Mechatronikai szerkezetek megbízhatósága</t>
  </si>
  <si>
    <t>Jelanalízis, érzékelők (aktuátor, szenzor)</t>
  </si>
  <si>
    <t>össz. óra</t>
  </si>
  <si>
    <t>Mechatronikai szerk. megbízhatósága</t>
  </si>
  <si>
    <t>Intelligens mérnöki rendszerek (3)                                Intelligens rendszerek (4)</t>
  </si>
  <si>
    <t>4+3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</si>
</sst>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b/>
      <i/>
      <sz val="10"/>
      <name val="Arial"/>
      <family val="2"/>
    </font>
    <font>
      <sz val="9.5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33" borderId="18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6" fillId="0" borderId="26" xfId="0" applyFont="1" applyBorder="1" applyAlignment="1">
      <alignment/>
    </xf>
    <xf numFmtId="0" fontId="6" fillId="34" borderId="11" xfId="0" applyFont="1" applyFill="1" applyBorder="1" applyAlignment="1">
      <alignment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9" fillId="0" borderId="26" xfId="0" applyFont="1" applyBorder="1" applyAlignment="1">
      <alignment/>
    </xf>
    <xf numFmtId="0" fontId="6" fillId="0" borderId="26" xfId="0" applyFont="1" applyBorder="1" applyAlignment="1">
      <alignment wrapText="1"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8" fillId="33" borderId="37" xfId="0" applyFont="1" applyFill="1" applyBorder="1" applyAlignment="1">
      <alignment/>
    </xf>
    <xf numFmtId="0" fontId="8" fillId="33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4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39" xfId="0" applyFont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0" fillId="33" borderId="39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7" fillId="33" borderId="41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0" borderId="27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6" fillId="0" borderId="4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8" fillId="33" borderId="36" xfId="0" applyFont="1" applyFill="1" applyBorder="1" applyAlignment="1">
      <alignment horizontal="left" vertical="center"/>
    </xf>
    <xf numFmtId="0" fontId="6" fillId="34" borderId="24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/>
    </xf>
    <xf numFmtId="0" fontId="0" fillId="34" borderId="2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9" xfId="0" applyFont="1" applyBorder="1" applyAlignment="1">
      <alignment/>
    </xf>
    <xf numFmtId="0" fontId="15" fillId="0" borderId="37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35" borderId="20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0" borderId="46" xfId="0" applyFont="1" applyBorder="1" applyAlignment="1">
      <alignment/>
    </xf>
    <xf numFmtId="0" fontId="6" fillId="0" borderId="48" xfId="0" applyFont="1" applyBorder="1" applyAlignment="1">
      <alignment/>
    </xf>
    <xf numFmtId="0" fontId="7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0" fillId="33" borderId="35" xfId="0" applyFont="1" applyFill="1" applyBorder="1" applyAlignment="1">
      <alignment horizontal="center"/>
    </xf>
    <xf numFmtId="0" fontId="6" fillId="0" borderId="48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33" borderId="35" xfId="0" applyFont="1" applyFill="1" applyBorder="1" applyAlignment="1">
      <alignment horizontal="left"/>
    </xf>
    <xf numFmtId="0" fontId="6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/>
    </xf>
    <xf numFmtId="0" fontId="6" fillId="34" borderId="25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/>
    </xf>
    <xf numFmtId="0" fontId="0" fillId="33" borderId="44" xfId="0" applyFont="1" applyFill="1" applyBorder="1" applyAlignment="1">
      <alignment horizontal="left"/>
    </xf>
    <xf numFmtId="0" fontId="6" fillId="0" borderId="48" xfId="0" applyFont="1" applyBorder="1" applyAlignment="1">
      <alignment horizontal="left" vertical="center"/>
    </xf>
    <xf numFmtId="0" fontId="0" fillId="0" borderId="19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16" fillId="0" borderId="0" xfId="0" applyFont="1" applyAlignment="1">
      <alignment/>
    </xf>
    <xf numFmtId="0" fontId="0" fillId="0" borderId="5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3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0" borderId="3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16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6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63" xfId="0" applyFont="1" applyBorder="1" applyAlignment="1">
      <alignment horizontal="center" vertical="center"/>
    </xf>
    <xf numFmtId="0" fontId="6" fillId="0" borderId="16" xfId="0" applyFont="1" applyBorder="1" applyAlignment="1">
      <alignment wrapText="1"/>
    </xf>
    <xf numFmtId="0" fontId="6" fillId="0" borderId="64" xfId="0" applyFont="1" applyBorder="1" applyAlignment="1">
      <alignment/>
    </xf>
    <xf numFmtId="0" fontId="6" fillId="0" borderId="64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59" xfId="0" applyFont="1" applyBorder="1" applyAlignment="1">
      <alignment/>
    </xf>
    <xf numFmtId="0" fontId="6" fillId="0" borderId="5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68"/>
  <sheetViews>
    <sheetView tabSelected="1" view="pageBreakPreview" zoomScale="90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7.8515625" style="3" customWidth="1"/>
    <col min="2" max="2" width="14.7109375" style="5" customWidth="1"/>
    <col min="3" max="3" width="40.28125" style="5" bestFit="1" customWidth="1"/>
    <col min="4" max="5" width="5.7109375" style="3" customWidth="1"/>
    <col min="6" max="6" width="4.421875" style="5" bestFit="1" customWidth="1"/>
    <col min="7" max="10" width="3.7109375" style="5" customWidth="1"/>
    <col min="11" max="11" width="4.421875" style="5" bestFit="1" customWidth="1"/>
    <col min="12" max="25" width="3.7109375" style="5" customWidth="1"/>
    <col min="26" max="26" width="10.00390625" style="5" customWidth="1"/>
    <col min="27" max="27" width="15.7109375" style="5" customWidth="1"/>
    <col min="28" max="28" width="29.8515625" style="3" customWidth="1"/>
    <col min="29" max="29" width="15.57421875" style="99" bestFit="1" customWidth="1"/>
    <col min="30" max="30" width="38.421875" style="99" bestFit="1" customWidth="1"/>
    <col min="31" max="31" width="9.140625" style="5" customWidth="1"/>
    <col min="32" max="32" width="15.28125" style="5" bestFit="1" customWidth="1"/>
    <col min="33" max="33" width="35.140625" style="5" bestFit="1" customWidth="1"/>
    <col min="34" max="16384" width="9.140625" style="5" customWidth="1"/>
  </cols>
  <sheetData>
    <row r="1" spans="2:5" ht="12.75">
      <c r="B1" s="111" t="s">
        <v>46</v>
      </c>
      <c r="C1" s="6"/>
      <c r="D1" s="4"/>
      <c r="E1" s="4"/>
    </row>
    <row r="2" ht="12.75">
      <c r="B2" s="6" t="s">
        <v>123</v>
      </c>
    </row>
    <row r="3" ht="12.75">
      <c r="B3" s="3"/>
    </row>
    <row r="4" spans="3:28" ht="15.75">
      <c r="C4" s="206" t="s">
        <v>36</v>
      </c>
      <c r="D4" s="206"/>
      <c r="E4" s="206"/>
      <c r="F4" s="206"/>
      <c r="G4" s="206"/>
      <c r="H4" s="206"/>
      <c r="I4" s="206"/>
      <c r="L4" s="190" t="s">
        <v>74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4"/>
    </row>
    <row r="5" spans="2:28" ht="15.75" thickBot="1">
      <c r="B5" s="3"/>
      <c r="C5" s="6"/>
      <c r="D5" s="4"/>
      <c r="E5" s="4"/>
      <c r="N5" s="6"/>
      <c r="O5" s="6"/>
      <c r="P5" s="6"/>
      <c r="Q5" s="6"/>
      <c r="R5" s="6"/>
      <c r="S5" s="6"/>
      <c r="T5" s="190" t="s">
        <v>72</v>
      </c>
      <c r="U5" s="6"/>
      <c r="V5" s="6"/>
      <c r="W5" s="6"/>
      <c r="X5" s="6"/>
      <c r="Y5" s="6"/>
      <c r="Z5" s="6"/>
      <c r="AA5" s="6"/>
      <c r="AB5" s="4"/>
    </row>
    <row r="6" spans="1:30" ht="18.75" customHeight="1" thickBot="1">
      <c r="A6" s="203" t="s">
        <v>37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5"/>
      <c r="AC6" s="199" t="s">
        <v>75</v>
      </c>
      <c r="AD6" s="200"/>
    </row>
    <row r="7" spans="1:30" ht="13.5" thickBot="1">
      <c r="A7" s="112"/>
      <c r="B7" s="100"/>
      <c r="C7" s="101"/>
      <c r="D7" s="7"/>
      <c r="E7" s="7"/>
      <c r="F7" s="207" t="s">
        <v>17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9"/>
      <c r="Z7" s="196" t="s">
        <v>126</v>
      </c>
      <c r="AA7" s="197"/>
      <c r="AB7" s="198"/>
      <c r="AC7" s="201"/>
      <c r="AD7" s="202"/>
    </row>
    <row r="8" spans="1:30" ht="12.75" customHeight="1">
      <c r="A8" s="116" t="s">
        <v>125</v>
      </c>
      <c r="B8" s="115" t="s">
        <v>124</v>
      </c>
      <c r="C8" s="113" t="s">
        <v>18</v>
      </c>
      <c r="D8" s="114" t="s">
        <v>164</v>
      </c>
      <c r="E8" s="107" t="s">
        <v>54</v>
      </c>
      <c r="F8" s="102" t="s">
        <v>19</v>
      </c>
      <c r="G8" s="103"/>
      <c r="H8" s="103"/>
      <c r="I8" s="103"/>
      <c r="J8" s="104"/>
      <c r="K8" s="102" t="s">
        <v>20</v>
      </c>
      <c r="L8" s="103"/>
      <c r="M8" s="103"/>
      <c r="N8" s="103"/>
      <c r="O8" s="104"/>
      <c r="P8" s="102" t="s">
        <v>21</v>
      </c>
      <c r="Q8" s="103"/>
      <c r="R8" s="103"/>
      <c r="S8" s="103"/>
      <c r="T8" s="104"/>
      <c r="U8" s="102" t="s">
        <v>22</v>
      </c>
      <c r="V8" s="103"/>
      <c r="W8" s="103"/>
      <c r="X8" s="103"/>
      <c r="Y8" s="122"/>
      <c r="Z8" s="133" t="s">
        <v>129</v>
      </c>
      <c r="AA8" s="135" t="s">
        <v>128</v>
      </c>
      <c r="AB8" s="124" t="s">
        <v>127</v>
      </c>
      <c r="AC8" s="167" t="s">
        <v>128</v>
      </c>
      <c r="AD8" s="124" t="s">
        <v>127</v>
      </c>
    </row>
    <row r="9" spans="1:30" ht="13.5" thickBot="1">
      <c r="A9" s="9"/>
      <c r="B9" s="9"/>
      <c r="C9" s="107"/>
      <c r="D9" s="108"/>
      <c r="E9" s="108"/>
      <c r="F9" s="10" t="s">
        <v>23</v>
      </c>
      <c r="G9" s="11" t="s">
        <v>24</v>
      </c>
      <c r="H9" s="11" t="s">
        <v>25</v>
      </c>
      <c r="I9" s="11" t="s">
        <v>26</v>
      </c>
      <c r="J9" s="12" t="s">
        <v>27</v>
      </c>
      <c r="K9" s="10" t="s">
        <v>23</v>
      </c>
      <c r="L9" s="11" t="s">
        <v>24</v>
      </c>
      <c r="M9" s="11" t="s">
        <v>25</v>
      </c>
      <c r="N9" s="11" t="s">
        <v>26</v>
      </c>
      <c r="O9" s="12" t="s">
        <v>27</v>
      </c>
      <c r="P9" s="10" t="s">
        <v>23</v>
      </c>
      <c r="Q9" s="11" t="s">
        <v>24</v>
      </c>
      <c r="R9" s="11" t="s">
        <v>25</v>
      </c>
      <c r="S9" s="11" t="s">
        <v>26</v>
      </c>
      <c r="T9" s="12" t="s">
        <v>27</v>
      </c>
      <c r="U9" s="10" t="s">
        <v>23</v>
      </c>
      <c r="V9" s="11"/>
      <c r="W9" s="11" t="s">
        <v>25</v>
      </c>
      <c r="X9" s="11" t="s">
        <v>26</v>
      </c>
      <c r="Y9" s="123" t="s">
        <v>27</v>
      </c>
      <c r="Z9" s="134"/>
      <c r="AA9" s="136"/>
      <c r="AB9" s="175"/>
      <c r="AC9" s="162"/>
      <c r="AD9" s="163"/>
    </row>
    <row r="10" spans="1:30" ht="13.5" thickBot="1">
      <c r="A10" s="117"/>
      <c r="B10" s="13"/>
      <c r="C10" s="13" t="s">
        <v>9</v>
      </c>
      <c r="D10" s="14">
        <f>SUM(D11:D17)</f>
        <v>84</v>
      </c>
      <c r="E10" s="14">
        <f>SUM(E11:E17)</f>
        <v>27</v>
      </c>
      <c r="F10" s="15">
        <f>SUM(F11:F17)</f>
        <v>44</v>
      </c>
      <c r="G10" s="16">
        <f>SUM(G11:G17)</f>
        <v>20</v>
      </c>
      <c r="H10" s="16">
        <f>SUM(H11:H17)</f>
        <v>4</v>
      </c>
      <c r="I10" s="16"/>
      <c r="J10" s="14">
        <f>SUM(J11:J17)</f>
        <v>23</v>
      </c>
      <c r="K10" s="15">
        <f>SUM(K11:K17)</f>
        <v>16</v>
      </c>
      <c r="L10" s="16">
        <f>SUM(L11:L17)</f>
        <v>0</v>
      </c>
      <c r="M10" s="16">
        <f>SUM(M11:M17)</f>
        <v>0</v>
      </c>
      <c r="N10" s="16"/>
      <c r="O10" s="14">
        <f>SUM(O11:O17)</f>
        <v>4</v>
      </c>
      <c r="P10" s="15">
        <f>SUM(P11:P17)</f>
        <v>0</v>
      </c>
      <c r="Q10" s="16">
        <f>SUM(Q11:Q17)</f>
        <v>0</v>
      </c>
      <c r="R10" s="16">
        <f>SUM(R11:R17)</f>
        <v>0</v>
      </c>
      <c r="S10" s="16"/>
      <c r="T10" s="14">
        <f>SUM(T11:T17)</f>
        <v>0</v>
      </c>
      <c r="U10" s="15">
        <f>SUM(U11:U17)</f>
        <v>0</v>
      </c>
      <c r="V10" s="16">
        <f>SUM(V11:V17)</f>
        <v>0</v>
      </c>
      <c r="W10" s="16">
        <f>SUM(W11:W17)</f>
        <v>0</v>
      </c>
      <c r="X10" s="16"/>
      <c r="Y10" s="121">
        <f>SUM(Y11:Y17)</f>
        <v>0</v>
      </c>
      <c r="Z10" s="127"/>
      <c r="AA10" s="128"/>
      <c r="AB10" s="176"/>
      <c r="AC10" s="169"/>
      <c r="AD10" s="170"/>
    </row>
    <row r="11" spans="1:30" ht="12.75">
      <c r="A11" s="118">
        <v>1</v>
      </c>
      <c r="B11" s="2" t="s">
        <v>130</v>
      </c>
      <c r="C11" s="2" t="s">
        <v>31</v>
      </c>
      <c r="D11" s="17">
        <f aca="true" t="shared" si="0" ref="D11:D17">SUM(F11:H11,K11:M11,P11:R11,U11:W11)</f>
        <v>24</v>
      </c>
      <c r="E11" s="17">
        <f>SUM(J11,O11,T11,Y11)</f>
        <v>8</v>
      </c>
      <c r="F11" s="18">
        <v>12</v>
      </c>
      <c r="G11" s="19">
        <v>12</v>
      </c>
      <c r="H11" s="19">
        <v>0</v>
      </c>
      <c r="I11" s="19" t="s">
        <v>28</v>
      </c>
      <c r="J11" s="20">
        <v>8</v>
      </c>
      <c r="K11" s="21"/>
      <c r="L11" s="22"/>
      <c r="M11" s="22"/>
      <c r="N11" s="22"/>
      <c r="O11" s="23"/>
      <c r="P11" s="21"/>
      <c r="Q11" s="22"/>
      <c r="R11" s="22"/>
      <c r="S11" s="22"/>
      <c r="T11" s="23"/>
      <c r="U11" s="21"/>
      <c r="V11" s="22"/>
      <c r="W11" s="22"/>
      <c r="X11" s="22"/>
      <c r="Y11" s="125"/>
      <c r="Z11" s="145"/>
      <c r="AA11" s="150"/>
      <c r="AB11" s="177"/>
      <c r="AC11" s="2" t="s">
        <v>76</v>
      </c>
      <c r="AD11" s="168" t="s">
        <v>31</v>
      </c>
    </row>
    <row r="12" spans="1:30" ht="12.75">
      <c r="A12" s="33">
        <v>2</v>
      </c>
      <c r="B12" s="1" t="s">
        <v>131</v>
      </c>
      <c r="C12" s="1" t="s">
        <v>0</v>
      </c>
      <c r="D12" s="17">
        <f t="shared" si="0"/>
        <v>12</v>
      </c>
      <c r="E12" s="17">
        <f aca="true" t="shared" si="1" ref="E12:E41">SUM(J12,O12,T12,Y12)</f>
        <v>4</v>
      </c>
      <c r="F12" s="24">
        <v>8</v>
      </c>
      <c r="G12" s="25">
        <v>0</v>
      </c>
      <c r="H12" s="25">
        <v>4</v>
      </c>
      <c r="I12" s="25" t="s">
        <v>48</v>
      </c>
      <c r="J12" s="26">
        <v>4</v>
      </c>
      <c r="K12" s="27"/>
      <c r="L12" s="28"/>
      <c r="M12" s="28"/>
      <c r="N12" s="28"/>
      <c r="O12" s="29"/>
      <c r="P12" s="30"/>
      <c r="Q12" s="31"/>
      <c r="R12" s="31"/>
      <c r="S12" s="31"/>
      <c r="T12" s="32"/>
      <c r="U12" s="30"/>
      <c r="V12" s="31"/>
      <c r="W12" s="31"/>
      <c r="X12" s="31"/>
      <c r="Y12" s="126"/>
      <c r="Z12" s="146"/>
      <c r="AA12" s="151"/>
      <c r="AB12" s="178"/>
      <c r="AC12" s="1" t="s">
        <v>77</v>
      </c>
      <c r="AD12" s="164" t="s">
        <v>0</v>
      </c>
    </row>
    <row r="13" spans="1:30" ht="12.75">
      <c r="A13" s="33">
        <v>3</v>
      </c>
      <c r="B13" s="1" t="s">
        <v>132</v>
      </c>
      <c r="C13" s="1" t="s">
        <v>15</v>
      </c>
      <c r="D13" s="17">
        <f t="shared" si="0"/>
        <v>8</v>
      </c>
      <c r="E13" s="17">
        <f t="shared" si="1"/>
        <v>3</v>
      </c>
      <c r="F13" s="34">
        <v>8</v>
      </c>
      <c r="G13" s="35">
        <v>0</v>
      </c>
      <c r="H13" s="35">
        <v>0</v>
      </c>
      <c r="I13" s="35" t="s">
        <v>48</v>
      </c>
      <c r="J13" s="36">
        <v>3</v>
      </c>
      <c r="K13" s="27"/>
      <c r="L13" s="28"/>
      <c r="M13" s="28"/>
      <c r="N13" s="28"/>
      <c r="O13" s="29"/>
      <c r="P13" s="30"/>
      <c r="Q13" s="31"/>
      <c r="R13" s="31"/>
      <c r="S13" s="31"/>
      <c r="T13" s="32"/>
      <c r="U13" s="30"/>
      <c r="V13" s="31"/>
      <c r="W13" s="31"/>
      <c r="X13" s="31"/>
      <c r="Y13" s="126"/>
      <c r="Z13" s="146"/>
      <c r="AA13" s="151"/>
      <c r="AB13" s="178"/>
      <c r="AC13" s="1" t="s">
        <v>78</v>
      </c>
      <c r="AD13" s="164" t="s">
        <v>15</v>
      </c>
    </row>
    <row r="14" spans="1:30" ht="12.75">
      <c r="A14" s="87">
        <v>4</v>
      </c>
      <c r="B14" s="1" t="s">
        <v>133</v>
      </c>
      <c r="C14" s="1" t="s">
        <v>13</v>
      </c>
      <c r="D14" s="17">
        <f t="shared" si="0"/>
        <v>12</v>
      </c>
      <c r="E14" s="17">
        <f t="shared" si="1"/>
        <v>4</v>
      </c>
      <c r="F14" s="34">
        <v>8</v>
      </c>
      <c r="G14" s="35">
        <v>4</v>
      </c>
      <c r="H14" s="35">
        <v>0</v>
      </c>
      <c r="I14" s="35" t="s">
        <v>28</v>
      </c>
      <c r="J14" s="36">
        <v>4</v>
      </c>
      <c r="K14" s="30"/>
      <c r="L14" s="31"/>
      <c r="M14" s="31"/>
      <c r="N14" s="31"/>
      <c r="O14" s="32"/>
      <c r="P14" s="30"/>
      <c r="Q14" s="31"/>
      <c r="R14" s="31"/>
      <c r="S14" s="31"/>
      <c r="T14" s="32"/>
      <c r="U14" s="30"/>
      <c r="V14" s="31"/>
      <c r="W14" s="31"/>
      <c r="X14" s="31"/>
      <c r="Y14" s="126"/>
      <c r="Z14" s="146"/>
      <c r="AA14" s="151"/>
      <c r="AB14" s="178"/>
      <c r="AC14" s="1" t="s">
        <v>79</v>
      </c>
      <c r="AD14" s="164" t="s">
        <v>13</v>
      </c>
    </row>
    <row r="15" spans="1:30" ht="12.75">
      <c r="A15" s="87">
        <v>5</v>
      </c>
      <c r="B15" s="1" t="s">
        <v>134</v>
      </c>
      <c r="C15" s="1" t="s">
        <v>34</v>
      </c>
      <c r="D15" s="17">
        <f t="shared" si="0"/>
        <v>12</v>
      </c>
      <c r="E15" s="17">
        <f t="shared" si="1"/>
        <v>4</v>
      </c>
      <c r="F15" s="34">
        <v>8</v>
      </c>
      <c r="G15" s="35">
        <v>4</v>
      </c>
      <c r="H15" s="35">
        <v>0</v>
      </c>
      <c r="I15" s="35" t="s">
        <v>28</v>
      </c>
      <c r="J15" s="36">
        <v>4</v>
      </c>
      <c r="K15" s="30"/>
      <c r="L15" s="31"/>
      <c r="M15" s="31"/>
      <c r="N15" s="31"/>
      <c r="O15" s="32"/>
      <c r="P15" s="27"/>
      <c r="Q15" s="28"/>
      <c r="R15" s="28"/>
      <c r="S15" s="28"/>
      <c r="T15" s="29"/>
      <c r="U15" s="30"/>
      <c r="V15" s="31"/>
      <c r="W15" s="31"/>
      <c r="X15" s="31"/>
      <c r="Y15" s="126"/>
      <c r="Z15" s="146"/>
      <c r="AA15" s="151"/>
      <c r="AB15" s="178"/>
      <c r="AC15" s="1" t="s">
        <v>80</v>
      </c>
      <c r="AD15" s="164" t="s">
        <v>34</v>
      </c>
    </row>
    <row r="16" spans="1:30" ht="12.75">
      <c r="A16" s="87">
        <v>6</v>
      </c>
      <c r="B16" s="1" t="s">
        <v>135</v>
      </c>
      <c r="C16" s="1" t="s">
        <v>3</v>
      </c>
      <c r="D16" s="17">
        <f t="shared" si="0"/>
        <v>8</v>
      </c>
      <c r="E16" s="17">
        <f t="shared" si="1"/>
        <v>2</v>
      </c>
      <c r="F16" s="30"/>
      <c r="G16" s="31"/>
      <c r="H16" s="31"/>
      <c r="I16" s="31"/>
      <c r="J16" s="32"/>
      <c r="K16" s="24">
        <v>8</v>
      </c>
      <c r="L16" s="25">
        <v>0</v>
      </c>
      <c r="M16" s="25">
        <v>0</v>
      </c>
      <c r="N16" s="25" t="s">
        <v>28</v>
      </c>
      <c r="O16" s="26">
        <v>2</v>
      </c>
      <c r="P16" s="27"/>
      <c r="Q16" s="28"/>
      <c r="R16" s="28"/>
      <c r="S16" s="28"/>
      <c r="T16" s="29"/>
      <c r="U16" s="30"/>
      <c r="V16" s="31"/>
      <c r="W16" s="31"/>
      <c r="X16" s="31"/>
      <c r="Y16" s="126"/>
      <c r="Z16" s="146">
        <v>3</v>
      </c>
      <c r="AA16" s="151" t="str">
        <f>B13</f>
        <v>AMXMF0EMLE</v>
      </c>
      <c r="AB16" s="178" t="str">
        <f>C13</f>
        <v>Műszaki fizika</v>
      </c>
      <c r="AC16" s="1" t="s">
        <v>81</v>
      </c>
      <c r="AD16" s="164" t="s">
        <v>3</v>
      </c>
    </row>
    <row r="17" spans="1:30" ht="13.5" thickBot="1">
      <c r="A17" s="87">
        <v>7</v>
      </c>
      <c r="B17" s="1" t="s">
        <v>136</v>
      </c>
      <c r="C17" s="1" t="s">
        <v>2</v>
      </c>
      <c r="D17" s="17">
        <f t="shared" si="0"/>
        <v>8</v>
      </c>
      <c r="E17" s="17">
        <f t="shared" si="1"/>
        <v>2</v>
      </c>
      <c r="F17" s="30"/>
      <c r="G17" s="31"/>
      <c r="H17" s="31"/>
      <c r="I17" s="31"/>
      <c r="J17" s="32"/>
      <c r="K17" s="24">
        <v>8</v>
      </c>
      <c r="L17" s="25">
        <v>0</v>
      </c>
      <c r="M17" s="25">
        <v>0</v>
      </c>
      <c r="N17" s="25" t="s">
        <v>28</v>
      </c>
      <c r="O17" s="26">
        <v>2</v>
      </c>
      <c r="P17" s="27"/>
      <c r="Q17" s="28"/>
      <c r="R17" s="28"/>
      <c r="S17" s="28"/>
      <c r="T17" s="29"/>
      <c r="U17" s="30"/>
      <c r="V17" s="31"/>
      <c r="W17" s="31"/>
      <c r="X17" s="31"/>
      <c r="Y17" s="126"/>
      <c r="Z17" s="147"/>
      <c r="AA17" s="152"/>
      <c r="AB17" s="179"/>
      <c r="AC17" s="1" t="s">
        <v>82</v>
      </c>
      <c r="AD17" s="164" t="s">
        <v>2</v>
      </c>
    </row>
    <row r="18" spans="1:30" ht="13.5" thickBot="1">
      <c r="A18" s="117"/>
      <c r="B18" s="38"/>
      <c r="C18" s="38" t="s">
        <v>10</v>
      </c>
      <c r="D18" s="14">
        <f>SUM(D19:D20)</f>
        <v>32</v>
      </c>
      <c r="E18" s="14">
        <f>SUM(E19:E20)</f>
        <v>10</v>
      </c>
      <c r="F18" s="15">
        <f>SUM(F19:F20)</f>
        <v>0</v>
      </c>
      <c r="G18" s="16">
        <f>SUM(G19:G20)</f>
        <v>0</v>
      </c>
      <c r="H18" s="16">
        <f>SUM(H19:H20)</f>
        <v>0</v>
      </c>
      <c r="I18" s="16"/>
      <c r="J18" s="14">
        <f>SUM(J19:J20)</f>
        <v>0</v>
      </c>
      <c r="K18" s="15">
        <f>SUM(K19:K20)</f>
        <v>8</v>
      </c>
      <c r="L18" s="16">
        <f>SUM(L19:L20)</f>
        <v>8</v>
      </c>
      <c r="M18" s="16">
        <f>SUM(M19:M20)</f>
        <v>0</v>
      </c>
      <c r="N18" s="16"/>
      <c r="O18" s="14">
        <f>SUM(O19:O20)</f>
        <v>5</v>
      </c>
      <c r="P18" s="15">
        <f>SUM(P19:P20)</f>
        <v>8</v>
      </c>
      <c r="Q18" s="16">
        <f>SUM(Q19:Q20)</f>
        <v>8</v>
      </c>
      <c r="R18" s="16">
        <f>SUM(R19:R20)</f>
        <v>0</v>
      </c>
      <c r="S18" s="16"/>
      <c r="T18" s="14">
        <f>SUM(T19:T20)</f>
        <v>5</v>
      </c>
      <c r="U18" s="15">
        <f>SUM(U19:U20)</f>
        <v>0</v>
      </c>
      <c r="V18" s="16">
        <f>SUM(V19:V20)</f>
        <v>0</v>
      </c>
      <c r="W18" s="16">
        <f>SUM(W19:W20)</f>
        <v>0</v>
      </c>
      <c r="X18" s="16"/>
      <c r="Y18" s="14">
        <f>SUM(Y19:Y20)</f>
        <v>0</v>
      </c>
      <c r="Z18" s="148"/>
      <c r="AA18" s="153"/>
      <c r="AB18" s="180"/>
      <c r="AC18" s="1"/>
      <c r="AD18" s="164"/>
    </row>
    <row r="19" spans="1:30" ht="12.75">
      <c r="A19" s="86">
        <v>8</v>
      </c>
      <c r="B19" s="2" t="s">
        <v>137</v>
      </c>
      <c r="C19" s="2" t="s">
        <v>4</v>
      </c>
      <c r="D19" s="17">
        <f>SUM(F19:H19,K19:M19,P19:R19,U19:W19)</f>
        <v>16</v>
      </c>
      <c r="E19" s="17">
        <f t="shared" si="1"/>
        <v>5</v>
      </c>
      <c r="F19" s="21"/>
      <c r="G19" s="22"/>
      <c r="H19" s="22"/>
      <c r="I19" s="22"/>
      <c r="J19" s="23"/>
      <c r="K19" s="18">
        <v>8</v>
      </c>
      <c r="L19" s="19">
        <v>8</v>
      </c>
      <c r="M19" s="19">
        <v>0</v>
      </c>
      <c r="N19" s="19" t="s">
        <v>48</v>
      </c>
      <c r="O19" s="20">
        <v>5</v>
      </c>
      <c r="P19" s="21"/>
      <c r="Q19" s="22"/>
      <c r="R19" s="22"/>
      <c r="S19" s="22"/>
      <c r="T19" s="23"/>
      <c r="U19" s="21"/>
      <c r="V19" s="22"/>
      <c r="W19" s="22"/>
      <c r="X19" s="22"/>
      <c r="Y19" s="125"/>
      <c r="Z19" s="145"/>
      <c r="AA19" s="150"/>
      <c r="AB19" s="177"/>
      <c r="AC19" s="1" t="s">
        <v>87</v>
      </c>
      <c r="AD19" s="164" t="s">
        <v>4</v>
      </c>
    </row>
    <row r="20" spans="1:30" ht="13.5" thickBot="1">
      <c r="A20" s="87">
        <v>9</v>
      </c>
      <c r="B20" s="1" t="s">
        <v>138</v>
      </c>
      <c r="C20" s="1" t="s">
        <v>57</v>
      </c>
      <c r="D20" s="17">
        <f>SUM(F20:H20,K20:M20,P20:R20,U20:W20)</f>
        <v>16</v>
      </c>
      <c r="E20" s="17">
        <f t="shared" si="1"/>
        <v>5</v>
      </c>
      <c r="F20" s="27"/>
      <c r="G20" s="28"/>
      <c r="H20" s="28"/>
      <c r="I20" s="28"/>
      <c r="J20" s="29"/>
      <c r="K20" s="30"/>
      <c r="L20" s="31"/>
      <c r="M20" s="31"/>
      <c r="N20" s="31"/>
      <c r="O20" s="32"/>
      <c r="P20" s="34">
        <v>8</v>
      </c>
      <c r="Q20" s="35">
        <v>8</v>
      </c>
      <c r="R20" s="35">
        <v>0</v>
      </c>
      <c r="S20" s="35" t="s">
        <v>48</v>
      </c>
      <c r="T20" s="36">
        <v>5</v>
      </c>
      <c r="U20" s="30"/>
      <c r="V20" s="31"/>
      <c r="W20" s="31"/>
      <c r="X20" s="31"/>
      <c r="Y20" s="126"/>
      <c r="Z20" s="147">
        <v>8</v>
      </c>
      <c r="AA20" s="152" t="str">
        <f>B19</f>
        <v>AMXUG0EMLE</v>
      </c>
      <c r="AB20" s="179" t="str">
        <f>C19</f>
        <v>Üzleti gazdaságtan</v>
      </c>
      <c r="AC20" s="1" t="s">
        <v>88</v>
      </c>
      <c r="AD20" s="164" t="s">
        <v>89</v>
      </c>
    </row>
    <row r="21" spans="1:30" ht="13.5" thickBot="1">
      <c r="A21" s="117"/>
      <c r="B21" s="13"/>
      <c r="C21" s="13" t="s">
        <v>11</v>
      </c>
      <c r="D21" s="15">
        <f>SUM(D22:D32)</f>
        <v>112</v>
      </c>
      <c r="E21" s="15">
        <f>SUM(E22:E32)</f>
        <v>36</v>
      </c>
      <c r="F21" s="15">
        <f>SUM(F22:F32)</f>
        <v>12</v>
      </c>
      <c r="G21" s="16">
        <f>SUM(G22:G32)</f>
        <v>0</v>
      </c>
      <c r="H21" s="16">
        <f>SUM(H22:H32)</f>
        <v>8</v>
      </c>
      <c r="I21" s="16"/>
      <c r="J21" s="14">
        <f>SUM(J22:J32)</f>
        <v>7</v>
      </c>
      <c r="K21" s="15">
        <f>SUM(K22:K32)</f>
        <v>36</v>
      </c>
      <c r="L21" s="16">
        <f>SUM(L22:L32)</f>
        <v>0</v>
      </c>
      <c r="M21" s="16">
        <f>SUM(M22:M32)</f>
        <v>24</v>
      </c>
      <c r="N21" s="16"/>
      <c r="O21" s="14">
        <f>SUM(O22:O32)</f>
        <v>20</v>
      </c>
      <c r="P21" s="15">
        <f>SUM(P22:P32)</f>
        <v>16</v>
      </c>
      <c r="Q21" s="16">
        <f>SUM(Q22:Q32)</f>
        <v>4</v>
      </c>
      <c r="R21" s="16">
        <f>SUM(R22:R32)</f>
        <v>4</v>
      </c>
      <c r="S21" s="16"/>
      <c r="T21" s="14">
        <f>SUM(T22:T32)</f>
        <v>6</v>
      </c>
      <c r="U21" s="16">
        <f>SUM(U22:U32)</f>
        <v>8</v>
      </c>
      <c r="V21" s="16">
        <f>SUM(V22:V32)</f>
        <v>0</v>
      </c>
      <c r="W21" s="16">
        <f>SUM(W22:W32)</f>
        <v>0</v>
      </c>
      <c r="X21" s="16"/>
      <c r="Y21" s="16">
        <f>SUM(Y22:Y32)</f>
        <v>3</v>
      </c>
      <c r="Z21" s="148"/>
      <c r="AA21" s="153"/>
      <c r="AB21" s="180"/>
      <c r="AC21" s="1"/>
      <c r="AD21" s="164"/>
    </row>
    <row r="22" spans="1:30" ht="12.75">
      <c r="A22" s="86">
        <v>10</v>
      </c>
      <c r="B22" s="2" t="s">
        <v>139</v>
      </c>
      <c r="C22" s="2" t="s">
        <v>16</v>
      </c>
      <c r="D22" s="17">
        <f>SUM(F22:H22,K22:M22,P22:R22,U22:W22)</f>
        <v>12</v>
      </c>
      <c r="E22" s="17">
        <f t="shared" si="1"/>
        <v>4</v>
      </c>
      <c r="F22" s="39">
        <v>4</v>
      </c>
      <c r="G22" s="40">
        <v>0</v>
      </c>
      <c r="H22" s="40">
        <v>8</v>
      </c>
      <c r="I22" s="40" t="s">
        <v>48</v>
      </c>
      <c r="J22" s="41">
        <v>4</v>
      </c>
      <c r="K22" s="42"/>
      <c r="L22" s="43"/>
      <c r="M22" s="43"/>
      <c r="N22" s="43"/>
      <c r="O22" s="44"/>
      <c r="P22" s="21"/>
      <c r="Q22" s="22"/>
      <c r="R22" s="22"/>
      <c r="S22" s="22"/>
      <c r="T22" s="23"/>
      <c r="U22" s="21"/>
      <c r="V22" s="22"/>
      <c r="W22" s="22"/>
      <c r="X22" s="22"/>
      <c r="Y22" s="125"/>
      <c r="Z22" s="145"/>
      <c r="AA22" s="150"/>
      <c r="AB22" s="177"/>
      <c r="AC22" s="1" t="s">
        <v>92</v>
      </c>
      <c r="AD22" s="164" t="s">
        <v>16</v>
      </c>
    </row>
    <row r="23" spans="1:30" s="45" customFormat="1" ht="12.75">
      <c r="A23" s="86">
        <v>11</v>
      </c>
      <c r="B23" s="1" t="s">
        <v>140</v>
      </c>
      <c r="C23" s="1" t="s">
        <v>55</v>
      </c>
      <c r="D23" s="17">
        <f aca="true" t="shared" si="2" ref="D23:D31">SUM(F23:H23,K23:M23,P23:R23,U23:W23)</f>
        <v>16</v>
      </c>
      <c r="E23" s="17">
        <f t="shared" si="1"/>
        <v>5</v>
      </c>
      <c r="F23" s="27"/>
      <c r="G23" s="28"/>
      <c r="H23" s="28"/>
      <c r="I23" s="28"/>
      <c r="J23" s="29"/>
      <c r="K23" s="24">
        <v>8</v>
      </c>
      <c r="L23" s="25">
        <v>0</v>
      </c>
      <c r="M23" s="25">
        <v>8</v>
      </c>
      <c r="N23" s="25" t="s">
        <v>48</v>
      </c>
      <c r="O23" s="26">
        <v>5</v>
      </c>
      <c r="P23" s="30"/>
      <c r="Q23" s="31"/>
      <c r="R23" s="31"/>
      <c r="S23" s="31"/>
      <c r="T23" s="32"/>
      <c r="U23" s="30"/>
      <c r="V23" s="31"/>
      <c r="W23" s="31"/>
      <c r="X23" s="31"/>
      <c r="Y23" s="126"/>
      <c r="Z23" s="146">
        <v>3</v>
      </c>
      <c r="AA23" s="151" t="str">
        <f>B13</f>
        <v>AMXMF0EMLE</v>
      </c>
      <c r="AB23" s="181" t="str">
        <f>C13</f>
        <v>Műszaki fizika</v>
      </c>
      <c r="AC23" s="1" t="s">
        <v>96</v>
      </c>
      <c r="AD23" s="164" t="s">
        <v>97</v>
      </c>
    </row>
    <row r="24" spans="1:30" ht="12.75">
      <c r="A24" s="86">
        <v>12</v>
      </c>
      <c r="B24" s="1" t="s">
        <v>141</v>
      </c>
      <c r="C24" s="1" t="s">
        <v>35</v>
      </c>
      <c r="D24" s="17">
        <f t="shared" si="2"/>
        <v>8</v>
      </c>
      <c r="E24" s="17">
        <f t="shared" si="1"/>
        <v>3</v>
      </c>
      <c r="F24" s="24">
        <v>8</v>
      </c>
      <c r="G24" s="25">
        <v>0</v>
      </c>
      <c r="H24" s="25">
        <v>0</v>
      </c>
      <c r="I24" s="25" t="s">
        <v>48</v>
      </c>
      <c r="J24" s="26">
        <v>3</v>
      </c>
      <c r="K24" s="24"/>
      <c r="L24" s="25"/>
      <c r="M24" s="25"/>
      <c r="N24" s="25"/>
      <c r="O24" s="26"/>
      <c r="P24" s="30"/>
      <c r="Q24" s="31"/>
      <c r="R24" s="31"/>
      <c r="S24" s="31"/>
      <c r="T24" s="32"/>
      <c r="U24" s="30"/>
      <c r="V24" s="31"/>
      <c r="W24" s="31"/>
      <c r="X24" s="31"/>
      <c r="Y24" s="126"/>
      <c r="Z24" s="146"/>
      <c r="AA24" s="151"/>
      <c r="AB24" s="178"/>
      <c r="AC24" s="1" t="s">
        <v>95</v>
      </c>
      <c r="AD24" s="164" t="s">
        <v>35</v>
      </c>
    </row>
    <row r="25" spans="1:30" ht="12.75">
      <c r="A25" s="86">
        <v>13</v>
      </c>
      <c r="B25" s="46" t="s">
        <v>142</v>
      </c>
      <c r="C25" s="46" t="s">
        <v>32</v>
      </c>
      <c r="D25" s="17">
        <f t="shared" si="2"/>
        <v>12</v>
      </c>
      <c r="E25" s="17">
        <f t="shared" si="1"/>
        <v>3</v>
      </c>
      <c r="F25" s="30"/>
      <c r="G25" s="31"/>
      <c r="H25" s="31"/>
      <c r="I25" s="31"/>
      <c r="J25" s="32"/>
      <c r="K25" s="24"/>
      <c r="L25" s="25"/>
      <c r="M25" s="25"/>
      <c r="N25" s="25"/>
      <c r="O25" s="26"/>
      <c r="P25" s="34">
        <v>8</v>
      </c>
      <c r="Q25" s="35">
        <v>0</v>
      </c>
      <c r="R25" s="35">
        <v>4</v>
      </c>
      <c r="S25" s="35" t="s">
        <v>48</v>
      </c>
      <c r="T25" s="36">
        <v>3</v>
      </c>
      <c r="U25" s="30"/>
      <c r="V25" s="31"/>
      <c r="W25" s="31"/>
      <c r="X25" s="31"/>
      <c r="Y25" s="126"/>
      <c r="Z25" s="146" t="s">
        <v>50</v>
      </c>
      <c r="AA25" s="151" t="str">
        <f>B13&amp;"#"</f>
        <v>AMXMF0EMLE#</v>
      </c>
      <c r="AB25" s="181" t="str">
        <f>C13&amp;" felvétele"</f>
        <v>Műszaki fizika felvétele</v>
      </c>
      <c r="AC25" s="1" t="s">
        <v>103</v>
      </c>
      <c r="AD25" s="164" t="s">
        <v>32</v>
      </c>
    </row>
    <row r="26" spans="1:30" ht="24">
      <c r="A26" s="86">
        <v>14</v>
      </c>
      <c r="B26" s="1" t="s">
        <v>143</v>
      </c>
      <c r="C26" s="1" t="s">
        <v>1</v>
      </c>
      <c r="D26" s="17">
        <f t="shared" si="2"/>
        <v>12</v>
      </c>
      <c r="E26" s="17">
        <f t="shared" si="1"/>
        <v>4</v>
      </c>
      <c r="F26" s="27"/>
      <c r="G26" s="28"/>
      <c r="H26" s="28"/>
      <c r="I26" s="28"/>
      <c r="J26" s="29"/>
      <c r="K26" s="24">
        <v>8</v>
      </c>
      <c r="L26" s="25">
        <v>0</v>
      </c>
      <c r="M26" s="25">
        <v>4</v>
      </c>
      <c r="N26" s="25" t="s">
        <v>48</v>
      </c>
      <c r="O26" s="26">
        <v>4</v>
      </c>
      <c r="P26" s="30"/>
      <c r="Q26" s="31"/>
      <c r="R26" s="31"/>
      <c r="S26" s="31"/>
      <c r="T26" s="32"/>
      <c r="U26" s="30"/>
      <c r="V26" s="31"/>
      <c r="W26" s="31"/>
      <c r="X26" s="31"/>
      <c r="Y26" s="126"/>
      <c r="Z26" s="146">
        <v>1.4</v>
      </c>
      <c r="AA26" s="154" t="str">
        <f>B11&amp;" és "&amp;B14</f>
        <v>AMXAM0EMLE és AMXMV0EMLE</v>
      </c>
      <c r="AB26" s="182" t="str">
        <f>C11&amp;" és "&amp;C14</f>
        <v>Alkalmazott matematika és Mechanika válogatott fejezetei</v>
      </c>
      <c r="AC26" s="1" t="s">
        <v>98</v>
      </c>
      <c r="AD26" s="164" t="s">
        <v>1</v>
      </c>
    </row>
    <row r="27" spans="1:30" ht="12.75">
      <c r="A27" s="86">
        <v>15</v>
      </c>
      <c r="B27" s="1" t="s">
        <v>144</v>
      </c>
      <c r="C27" s="1" t="s">
        <v>5</v>
      </c>
      <c r="D27" s="17">
        <f t="shared" si="2"/>
        <v>8</v>
      </c>
      <c r="E27" s="17">
        <f t="shared" si="1"/>
        <v>3</v>
      </c>
      <c r="F27" s="27"/>
      <c r="G27" s="28"/>
      <c r="H27" s="28"/>
      <c r="I27" s="28"/>
      <c r="J27" s="29"/>
      <c r="K27" s="34">
        <v>8</v>
      </c>
      <c r="L27" s="35">
        <v>0</v>
      </c>
      <c r="M27" s="35">
        <v>0</v>
      </c>
      <c r="N27" s="35" t="s">
        <v>28</v>
      </c>
      <c r="O27" s="36">
        <v>3</v>
      </c>
      <c r="P27" s="30"/>
      <c r="Q27" s="31"/>
      <c r="R27" s="31"/>
      <c r="S27" s="31"/>
      <c r="T27" s="32"/>
      <c r="U27" s="30"/>
      <c r="V27" s="31"/>
      <c r="W27" s="31"/>
      <c r="X27" s="31"/>
      <c r="Y27" s="126"/>
      <c r="Z27" s="146"/>
      <c r="AA27" s="151"/>
      <c r="AB27" s="183"/>
      <c r="AC27" s="1" t="s">
        <v>99</v>
      </c>
      <c r="AD27" s="164" t="s">
        <v>5</v>
      </c>
    </row>
    <row r="28" spans="1:30" ht="22.5">
      <c r="A28" s="86">
        <v>16</v>
      </c>
      <c r="B28" s="1" t="s">
        <v>145</v>
      </c>
      <c r="C28" s="1" t="s">
        <v>163</v>
      </c>
      <c r="D28" s="17">
        <f t="shared" si="2"/>
        <v>8</v>
      </c>
      <c r="E28" s="17">
        <f t="shared" si="1"/>
        <v>3</v>
      </c>
      <c r="F28" s="27"/>
      <c r="G28" s="28"/>
      <c r="H28" s="28"/>
      <c r="I28" s="28"/>
      <c r="J28" s="29"/>
      <c r="K28" s="24">
        <v>4</v>
      </c>
      <c r="L28" s="25">
        <v>0</v>
      </c>
      <c r="M28" s="25">
        <v>4</v>
      </c>
      <c r="N28" s="25" t="s">
        <v>48</v>
      </c>
      <c r="O28" s="26">
        <v>3</v>
      </c>
      <c r="P28" s="30"/>
      <c r="Q28" s="31"/>
      <c r="R28" s="31"/>
      <c r="S28" s="31"/>
      <c r="T28" s="32"/>
      <c r="U28" s="30"/>
      <c r="V28" s="31"/>
      <c r="W28" s="31"/>
      <c r="X28" s="31"/>
      <c r="Y28" s="126"/>
      <c r="Z28" s="146" t="s">
        <v>51</v>
      </c>
      <c r="AA28" s="151" t="str">
        <f>B15&amp;"#"</f>
        <v>AMXVI0EMLE#</v>
      </c>
      <c r="AB28" s="182" t="str">
        <f>C15&amp;" felvétele"</f>
        <v>Válogatott fejezetek villamosságtanból  felvétele</v>
      </c>
      <c r="AC28" s="1" t="s">
        <v>100</v>
      </c>
      <c r="AD28" s="164" t="s">
        <v>45</v>
      </c>
    </row>
    <row r="29" spans="1:30" ht="12.75">
      <c r="A29" s="86">
        <v>17</v>
      </c>
      <c r="B29" s="1" t="s">
        <v>146</v>
      </c>
      <c r="C29" s="1" t="s">
        <v>8</v>
      </c>
      <c r="D29" s="17">
        <f t="shared" si="2"/>
        <v>8</v>
      </c>
      <c r="E29" s="17">
        <f t="shared" si="1"/>
        <v>3</v>
      </c>
      <c r="F29" s="30"/>
      <c r="G29" s="31"/>
      <c r="H29" s="31"/>
      <c r="I29" s="31"/>
      <c r="J29" s="32"/>
      <c r="K29" s="30"/>
      <c r="L29" s="31"/>
      <c r="M29" s="31"/>
      <c r="N29" s="31"/>
      <c r="O29" s="32"/>
      <c r="P29" s="30"/>
      <c r="Q29" s="31"/>
      <c r="R29" s="31"/>
      <c r="S29" s="31"/>
      <c r="T29" s="32"/>
      <c r="U29" s="34">
        <v>8</v>
      </c>
      <c r="V29" s="35">
        <v>0</v>
      </c>
      <c r="W29" s="35">
        <v>0</v>
      </c>
      <c r="X29" s="35" t="s">
        <v>28</v>
      </c>
      <c r="Y29" s="130">
        <v>3</v>
      </c>
      <c r="Z29" s="149">
        <v>12</v>
      </c>
      <c r="AA29" s="154" t="str">
        <f>B24</f>
        <v>AMXMO0EMLE</v>
      </c>
      <c r="AB29" s="184" t="str">
        <f>C24</f>
        <v>Műszaki optika</v>
      </c>
      <c r="AC29" s="1" t="s">
        <v>101</v>
      </c>
      <c r="AD29" s="164" t="s">
        <v>8</v>
      </c>
    </row>
    <row r="30" spans="1:30" ht="12.75">
      <c r="A30" s="86">
        <v>18</v>
      </c>
      <c r="B30" s="1" t="s">
        <v>147</v>
      </c>
      <c r="C30" s="1" t="s">
        <v>6</v>
      </c>
      <c r="D30" s="17">
        <f t="shared" si="2"/>
        <v>8</v>
      </c>
      <c r="E30" s="17">
        <f t="shared" si="1"/>
        <v>3</v>
      </c>
      <c r="F30" s="30"/>
      <c r="G30" s="31"/>
      <c r="H30" s="31"/>
      <c r="I30" s="31"/>
      <c r="J30" s="32"/>
      <c r="K30" s="34">
        <v>0</v>
      </c>
      <c r="L30" s="35">
        <v>0</v>
      </c>
      <c r="M30" s="35">
        <v>8</v>
      </c>
      <c r="N30" s="35" t="s">
        <v>48</v>
      </c>
      <c r="O30" s="36">
        <v>3</v>
      </c>
      <c r="P30" s="30"/>
      <c r="Q30" s="31"/>
      <c r="R30" s="31"/>
      <c r="S30" s="31"/>
      <c r="T30" s="32"/>
      <c r="U30" s="30"/>
      <c r="V30" s="31"/>
      <c r="W30" s="31"/>
      <c r="X30" s="31"/>
      <c r="Y30" s="126"/>
      <c r="Z30" s="146"/>
      <c r="AA30" s="151"/>
      <c r="AB30" s="181"/>
      <c r="AC30" s="1" t="s">
        <v>102</v>
      </c>
      <c r="AD30" s="164" t="s">
        <v>6</v>
      </c>
    </row>
    <row r="31" spans="1:30" s="45" customFormat="1" ht="12.75">
      <c r="A31" s="87">
        <v>19</v>
      </c>
      <c r="B31" s="47" t="s">
        <v>148</v>
      </c>
      <c r="C31" s="47" t="s">
        <v>62</v>
      </c>
      <c r="D31" s="17">
        <f t="shared" si="2"/>
        <v>12</v>
      </c>
      <c r="E31" s="17">
        <f t="shared" si="1"/>
        <v>3</v>
      </c>
      <c r="F31" s="30"/>
      <c r="G31" s="31"/>
      <c r="H31" s="31"/>
      <c r="I31" s="31"/>
      <c r="J31" s="32"/>
      <c r="K31" s="30"/>
      <c r="L31" s="31"/>
      <c r="M31" s="31"/>
      <c r="N31" s="31"/>
      <c r="O31" s="32"/>
      <c r="P31" s="24">
        <v>8</v>
      </c>
      <c r="Q31" s="25">
        <v>4</v>
      </c>
      <c r="R31" s="25">
        <v>0</v>
      </c>
      <c r="S31" s="25" t="s">
        <v>28</v>
      </c>
      <c r="T31" s="26">
        <v>3</v>
      </c>
      <c r="U31" s="30"/>
      <c r="V31" s="31"/>
      <c r="W31" s="31"/>
      <c r="X31" s="31"/>
      <c r="Y31" s="126"/>
      <c r="Z31" s="146" t="s">
        <v>52</v>
      </c>
      <c r="AA31" s="151" t="str">
        <f>B24&amp;"#"</f>
        <v>AMXMO0EMLE#</v>
      </c>
      <c r="AB31" s="181" t="str">
        <f>C24&amp;" felvétele"</f>
        <v>Műszaki optika felvétele</v>
      </c>
      <c r="AC31" s="1" t="s">
        <v>113</v>
      </c>
      <c r="AD31" s="164" t="s">
        <v>114</v>
      </c>
    </row>
    <row r="32" spans="1:30" s="45" customFormat="1" ht="13.5" thickBot="1">
      <c r="A32" s="119">
        <v>20</v>
      </c>
      <c r="B32" s="98" t="s">
        <v>149</v>
      </c>
      <c r="C32" s="98" t="s">
        <v>58</v>
      </c>
      <c r="D32" s="17">
        <f>SUM(F32:H32,K32:M32,P32:R32,U32:W32)</f>
        <v>8</v>
      </c>
      <c r="E32" s="17">
        <f>SUM(J32,O32,T32,Y32)</f>
        <v>2</v>
      </c>
      <c r="F32" s="21"/>
      <c r="G32" s="22"/>
      <c r="H32" s="22"/>
      <c r="I32" s="22"/>
      <c r="J32" s="23"/>
      <c r="K32" s="39">
        <v>8</v>
      </c>
      <c r="L32" s="40">
        <v>0</v>
      </c>
      <c r="M32" s="40">
        <v>0</v>
      </c>
      <c r="N32" s="40" t="s">
        <v>48</v>
      </c>
      <c r="O32" s="41">
        <v>2</v>
      </c>
      <c r="P32" s="18"/>
      <c r="Q32" s="19"/>
      <c r="R32" s="19"/>
      <c r="S32" s="19"/>
      <c r="T32" s="20"/>
      <c r="U32" s="21"/>
      <c r="V32" s="22"/>
      <c r="W32" s="22"/>
      <c r="X32" s="22"/>
      <c r="Y32" s="125"/>
      <c r="Z32" s="147"/>
      <c r="AA32" s="152"/>
      <c r="AB32" s="185"/>
      <c r="AC32" s="1" t="s">
        <v>104</v>
      </c>
      <c r="AD32" s="164" t="s">
        <v>105</v>
      </c>
    </row>
    <row r="33" spans="1:30" ht="13.5" thickBot="1">
      <c r="A33" s="117"/>
      <c r="B33" s="38"/>
      <c r="C33" s="38" t="s">
        <v>12</v>
      </c>
      <c r="D33" s="15">
        <f>SUM(D34:D41)</f>
        <v>80</v>
      </c>
      <c r="E33" s="15">
        <f>SUM(E34:E41)</f>
        <v>47</v>
      </c>
      <c r="F33" s="48">
        <f>SUM(F34:F41)</f>
        <v>0</v>
      </c>
      <c r="G33" s="48">
        <f>SUM(G34:G41)</f>
        <v>0</v>
      </c>
      <c r="H33" s="49">
        <f>SUM(H34:H40)</f>
        <v>0</v>
      </c>
      <c r="I33" s="49"/>
      <c r="J33" s="49">
        <f>SUM(J34:J40)</f>
        <v>0</v>
      </c>
      <c r="K33" s="48">
        <f>SUM(K34:K41)</f>
        <v>8</v>
      </c>
      <c r="L33" s="49">
        <f>SUM(L34:L41)</f>
        <v>0</v>
      </c>
      <c r="M33" s="49">
        <f>SUM(M34:M41)</f>
        <v>0</v>
      </c>
      <c r="N33" s="49"/>
      <c r="O33" s="50">
        <f>SUM(O34:O41)</f>
        <v>3</v>
      </c>
      <c r="P33" s="15">
        <f>SUM(P34:P41)</f>
        <v>24</v>
      </c>
      <c r="Q33" s="16">
        <f>SUM(Q34:Q41)</f>
        <v>0</v>
      </c>
      <c r="R33" s="16">
        <f>SUM(R34:R41)</f>
        <v>20</v>
      </c>
      <c r="S33" s="16"/>
      <c r="T33" s="14">
        <f>SUM(T34:T41)</f>
        <v>19</v>
      </c>
      <c r="U33" s="15">
        <f>SUM(U34:U41)</f>
        <v>16</v>
      </c>
      <c r="V33" s="16">
        <f>SUM(V34:V41)</f>
        <v>0</v>
      </c>
      <c r="W33" s="16">
        <f>SUM(W34:W41)</f>
        <v>12</v>
      </c>
      <c r="X33" s="16"/>
      <c r="Y33" s="14">
        <f>SUM(Y34:Y41)</f>
        <v>25</v>
      </c>
      <c r="Z33" s="129"/>
      <c r="AA33" s="155"/>
      <c r="AB33" s="186"/>
      <c r="AC33" s="1"/>
      <c r="AD33" s="164"/>
    </row>
    <row r="34" spans="1:30" ht="12.75">
      <c r="A34" s="120">
        <v>21</v>
      </c>
      <c r="B34" s="47" t="s">
        <v>150</v>
      </c>
      <c r="C34" s="47" t="s">
        <v>63</v>
      </c>
      <c r="D34" s="17">
        <f aca="true" t="shared" si="3" ref="D34:D41">SUM(F34:H34,K34:M34,P34:R34,U34:W34)</f>
        <v>12</v>
      </c>
      <c r="E34" s="17">
        <f t="shared" si="1"/>
        <v>4</v>
      </c>
      <c r="F34" s="21"/>
      <c r="G34" s="22"/>
      <c r="H34" s="22"/>
      <c r="I34" s="22"/>
      <c r="J34" s="23"/>
      <c r="K34" s="42"/>
      <c r="L34" s="43"/>
      <c r="M34" s="43"/>
      <c r="N34" s="43"/>
      <c r="O34" s="44"/>
      <c r="P34" s="39">
        <v>8</v>
      </c>
      <c r="Q34" s="40">
        <v>0</v>
      </c>
      <c r="R34" s="40">
        <v>4</v>
      </c>
      <c r="S34" s="40" t="s">
        <v>28</v>
      </c>
      <c r="T34" s="41">
        <v>4</v>
      </c>
      <c r="U34" s="21"/>
      <c r="V34" s="22"/>
      <c r="W34" s="22"/>
      <c r="X34" s="22"/>
      <c r="Y34" s="125"/>
      <c r="Z34" s="145">
        <v>22</v>
      </c>
      <c r="AA34" s="150" t="str">
        <f>B35</f>
        <v>AMXMA0EMLE</v>
      </c>
      <c r="AB34" s="187" t="str">
        <f>C35</f>
        <v>Multi-ágensű mobilrobot rendszerek</v>
      </c>
      <c r="AC34" s="1" t="s">
        <v>108</v>
      </c>
      <c r="AD34" s="164" t="s">
        <v>109</v>
      </c>
    </row>
    <row r="35" spans="1:30" ht="12.75">
      <c r="A35" s="120">
        <v>22</v>
      </c>
      <c r="B35" s="51" t="s">
        <v>151</v>
      </c>
      <c r="C35" s="51" t="s">
        <v>65</v>
      </c>
      <c r="D35" s="17">
        <f>SUM(F35:H35,K35:M35,P35:R35,U35:W35)</f>
        <v>8</v>
      </c>
      <c r="E35" s="17">
        <f>SUM(J35,O35,T35,Y35)</f>
        <v>3</v>
      </c>
      <c r="F35" s="30"/>
      <c r="G35" s="31"/>
      <c r="H35" s="31"/>
      <c r="I35" s="31"/>
      <c r="J35" s="32"/>
      <c r="K35" s="24">
        <v>8</v>
      </c>
      <c r="L35" s="25">
        <v>0</v>
      </c>
      <c r="M35" s="25">
        <v>0</v>
      </c>
      <c r="N35" s="25" t="s">
        <v>28</v>
      </c>
      <c r="O35" s="26">
        <v>3</v>
      </c>
      <c r="P35" s="30"/>
      <c r="Q35" s="31"/>
      <c r="R35" s="31"/>
      <c r="S35" s="31"/>
      <c r="T35" s="32"/>
      <c r="U35" s="30"/>
      <c r="V35" s="31"/>
      <c r="W35" s="31"/>
      <c r="X35" s="31"/>
      <c r="Y35" s="126"/>
      <c r="Z35" s="146"/>
      <c r="AA35" s="151"/>
      <c r="AB35" s="181"/>
      <c r="AC35" s="1" t="s">
        <v>110</v>
      </c>
      <c r="AD35" s="164" t="s">
        <v>111</v>
      </c>
    </row>
    <row r="36" spans="1:30" ht="12.75">
      <c r="A36" s="120">
        <v>23</v>
      </c>
      <c r="B36" s="51" t="s">
        <v>152</v>
      </c>
      <c r="C36" s="1" t="s">
        <v>7</v>
      </c>
      <c r="D36" s="17">
        <f t="shared" si="3"/>
        <v>8</v>
      </c>
      <c r="E36" s="17">
        <f t="shared" si="1"/>
        <v>3</v>
      </c>
      <c r="F36" s="30"/>
      <c r="G36" s="31"/>
      <c r="H36" s="31"/>
      <c r="I36" s="31"/>
      <c r="J36" s="32"/>
      <c r="K36" s="30"/>
      <c r="L36" s="31"/>
      <c r="M36" s="31"/>
      <c r="N36" s="31"/>
      <c r="O36" s="32"/>
      <c r="P36" s="30"/>
      <c r="Q36" s="31"/>
      <c r="R36" s="31"/>
      <c r="S36" s="31"/>
      <c r="T36" s="32"/>
      <c r="U36" s="34">
        <v>8</v>
      </c>
      <c r="V36" s="35">
        <v>0</v>
      </c>
      <c r="W36" s="35">
        <v>0</v>
      </c>
      <c r="X36" s="35" t="s">
        <v>48</v>
      </c>
      <c r="Y36" s="130">
        <v>3</v>
      </c>
      <c r="Z36" s="149">
        <v>7</v>
      </c>
      <c r="AA36" s="154" t="str">
        <f>B17</f>
        <v>AMXAT0EMLE</v>
      </c>
      <c r="AB36" s="184" t="str">
        <f>C17</f>
        <v>Anyagtudomány</v>
      </c>
      <c r="AC36" s="1" t="s">
        <v>112</v>
      </c>
      <c r="AD36" s="164" t="s">
        <v>7</v>
      </c>
    </row>
    <row r="37" spans="1:30" ht="12.75">
      <c r="A37" s="120">
        <v>24</v>
      </c>
      <c r="B37" s="51" t="s">
        <v>153</v>
      </c>
      <c r="C37" s="1" t="s">
        <v>71</v>
      </c>
      <c r="D37" s="17">
        <f>SUM(F37:H37,K37:M37,P37:R37,U37:W37)</f>
        <v>12</v>
      </c>
      <c r="E37" s="17">
        <f>SUM(J37,O37,T37,Y37)</f>
        <v>2</v>
      </c>
      <c r="F37" s="30"/>
      <c r="G37" s="31"/>
      <c r="H37" s="31"/>
      <c r="I37" s="31"/>
      <c r="J37" s="32"/>
      <c r="K37" s="30"/>
      <c r="L37" s="31"/>
      <c r="M37" s="31"/>
      <c r="N37" s="31"/>
      <c r="O37" s="32"/>
      <c r="P37" s="24">
        <v>8</v>
      </c>
      <c r="Q37" s="25">
        <v>0</v>
      </c>
      <c r="R37" s="25">
        <v>4</v>
      </c>
      <c r="S37" s="25" t="s">
        <v>48</v>
      </c>
      <c r="T37" s="26">
        <v>2</v>
      </c>
      <c r="U37" s="34"/>
      <c r="V37" s="35"/>
      <c r="W37" s="35"/>
      <c r="X37" s="35"/>
      <c r="Y37" s="130"/>
      <c r="Z37" s="34"/>
      <c r="AA37" s="156"/>
      <c r="AB37" s="183"/>
      <c r="AC37" s="1"/>
      <c r="AD37" s="164"/>
    </row>
    <row r="38" spans="1:30" s="90" customFormat="1" ht="22.5" customHeight="1">
      <c r="A38" s="191">
        <v>25</v>
      </c>
      <c r="B38" s="192"/>
      <c r="C38" s="192" t="s">
        <v>64</v>
      </c>
      <c r="D38" s="193">
        <f t="shared" si="3"/>
        <v>12</v>
      </c>
      <c r="E38" s="193">
        <f t="shared" si="1"/>
        <v>2</v>
      </c>
      <c r="F38" s="30"/>
      <c r="G38" s="31"/>
      <c r="H38" s="31"/>
      <c r="I38" s="31"/>
      <c r="J38" s="32"/>
      <c r="K38" s="30"/>
      <c r="L38" s="31"/>
      <c r="M38" s="31"/>
      <c r="N38" s="31"/>
      <c r="O38" s="32"/>
      <c r="P38" s="30"/>
      <c r="Q38" s="31"/>
      <c r="R38" s="31"/>
      <c r="S38" s="31"/>
      <c r="T38" s="32"/>
      <c r="U38" s="34">
        <v>8</v>
      </c>
      <c r="V38" s="35">
        <v>0</v>
      </c>
      <c r="W38" s="35">
        <v>4</v>
      </c>
      <c r="X38" s="35" t="s">
        <v>48</v>
      </c>
      <c r="Y38" s="130">
        <v>2</v>
      </c>
      <c r="Z38" s="34" t="s">
        <v>122</v>
      </c>
      <c r="AA38" s="154" t="str">
        <f>B28&amp;" vagy "&amp;B24</f>
        <v>AMXJE0EMLE vagy AMXMO0EMLE</v>
      </c>
      <c r="AB38" s="182" t="str">
        <f>C28&amp;" vagy "&amp;C24</f>
        <v>Jelanalízis, érzékelők (aktuátor, szenzor) vagy Műszaki optika</v>
      </c>
      <c r="AC38" s="194"/>
      <c r="AD38" s="195"/>
    </row>
    <row r="39" spans="1:30" ht="12.75">
      <c r="A39" s="120">
        <v>26</v>
      </c>
      <c r="B39" s="52"/>
      <c r="C39" s="52" t="s">
        <v>161</v>
      </c>
      <c r="D39" s="17">
        <f t="shared" si="3"/>
        <v>12</v>
      </c>
      <c r="E39" s="17">
        <f t="shared" si="1"/>
        <v>3</v>
      </c>
      <c r="F39" s="30"/>
      <c r="G39" s="31"/>
      <c r="H39" s="31"/>
      <c r="I39" s="31"/>
      <c r="J39" s="32"/>
      <c r="K39" s="30"/>
      <c r="L39" s="31"/>
      <c r="M39" s="31"/>
      <c r="N39" s="31"/>
      <c r="O39" s="32"/>
      <c r="P39" s="34">
        <v>8</v>
      </c>
      <c r="Q39" s="35">
        <v>0</v>
      </c>
      <c r="R39" s="35">
        <v>4</v>
      </c>
      <c r="S39" s="35" t="s">
        <v>48</v>
      </c>
      <c r="T39" s="36">
        <v>3</v>
      </c>
      <c r="U39" s="30"/>
      <c r="V39" s="31"/>
      <c r="W39" s="31"/>
      <c r="X39" s="31"/>
      <c r="Y39" s="126"/>
      <c r="Z39" s="30"/>
      <c r="AA39" s="157"/>
      <c r="AB39" s="183"/>
      <c r="AC39" s="1"/>
      <c r="AD39" s="164"/>
    </row>
    <row r="40" spans="1:30" ht="12.75">
      <c r="A40" s="120">
        <v>27</v>
      </c>
      <c r="B40" s="53" t="s">
        <v>154</v>
      </c>
      <c r="C40" s="54" t="s">
        <v>68</v>
      </c>
      <c r="D40" s="17">
        <f t="shared" si="3"/>
        <v>8</v>
      </c>
      <c r="E40" s="55">
        <f t="shared" si="1"/>
        <v>10</v>
      </c>
      <c r="F40" s="30"/>
      <c r="G40" s="31"/>
      <c r="H40" s="31"/>
      <c r="I40" s="31"/>
      <c r="J40" s="32"/>
      <c r="K40" s="30"/>
      <c r="L40" s="31"/>
      <c r="M40" s="31"/>
      <c r="N40" s="31"/>
      <c r="O40" s="32"/>
      <c r="P40" s="24">
        <v>0</v>
      </c>
      <c r="Q40" s="25">
        <v>0</v>
      </c>
      <c r="R40" s="25">
        <v>8</v>
      </c>
      <c r="S40" s="25" t="s">
        <v>49</v>
      </c>
      <c r="T40" s="26">
        <v>10</v>
      </c>
      <c r="U40" s="27"/>
      <c r="V40" s="28"/>
      <c r="W40" s="28"/>
      <c r="X40" s="28"/>
      <c r="Y40" s="131"/>
      <c r="Z40" s="27"/>
      <c r="AA40" s="158"/>
      <c r="AB40" s="183"/>
      <c r="AC40" s="1" t="s">
        <v>107</v>
      </c>
      <c r="AD40" s="164" t="s">
        <v>115</v>
      </c>
    </row>
    <row r="41" spans="1:30" ht="12.75">
      <c r="A41" s="120">
        <v>28</v>
      </c>
      <c r="B41" s="53" t="s">
        <v>155</v>
      </c>
      <c r="C41" s="54" t="s">
        <v>69</v>
      </c>
      <c r="D41" s="17">
        <f t="shared" si="3"/>
        <v>8</v>
      </c>
      <c r="E41" s="17">
        <f t="shared" si="1"/>
        <v>20</v>
      </c>
      <c r="F41" s="30"/>
      <c r="G41" s="31"/>
      <c r="H41" s="31"/>
      <c r="I41" s="31"/>
      <c r="J41" s="32"/>
      <c r="K41" s="30"/>
      <c r="L41" s="31"/>
      <c r="M41" s="31"/>
      <c r="N41" s="31"/>
      <c r="O41" s="32"/>
      <c r="P41" s="30"/>
      <c r="Q41" s="31"/>
      <c r="R41" s="31"/>
      <c r="S41" s="31"/>
      <c r="T41" s="32"/>
      <c r="U41" s="34">
        <v>0</v>
      </c>
      <c r="V41" s="35">
        <v>0</v>
      </c>
      <c r="W41" s="35">
        <v>8</v>
      </c>
      <c r="X41" s="35" t="s">
        <v>49</v>
      </c>
      <c r="Y41" s="130">
        <v>20</v>
      </c>
      <c r="Z41" s="34"/>
      <c r="AA41" s="156"/>
      <c r="AB41" s="183"/>
      <c r="AC41" s="1" t="s">
        <v>116</v>
      </c>
      <c r="AD41" s="164" t="s">
        <v>117</v>
      </c>
    </row>
    <row r="42" spans="1:30" ht="12.75">
      <c r="A42" s="33"/>
      <c r="B42" s="56"/>
      <c r="C42" s="57" t="s">
        <v>29</v>
      </c>
      <c r="D42" s="58"/>
      <c r="E42" s="58"/>
      <c r="F42" s="59"/>
      <c r="G42" s="60"/>
      <c r="H42" s="60"/>
      <c r="I42" s="60">
        <f>COUNTIF(I11:I41,"v")</f>
        <v>3</v>
      </c>
      <c r="J42" s="61"/>
      <c r="K42" s="59"/>
      <c r="L42" s="60"/>
      <c r="M42" s="60"/>
      <c r="N42" s="60">
        <f>COUNTIF(N11:N41,"v")</f>
        <v>4</v>
      </c>
      <c r="O42" s="61"/>
      <c r="P42" s="62"/>
      <c r="Q42" s="60"/>
      <c r="R42" s="60"/>
      <c r="S42" s="60">
        <f>COUNTIF(S11:S41,"v")</f>
        <v>2</v>
      </c>
      <c r="T42" s="63"/>
      <c r="U42" s="59"/>
      <c r="V42" s="60"/>
      <c r="W42" s="60"/>
      <c r="X42" s="60">
        <f>COUNTIF(X11:X41,"v")</f>
        <v>1</v>
      </c>
      <c r="Y42" s="63"/>
      <c r="Z42" s="59"/>
      <c r="AA42" s="159"/>
      <c r="AB42" s="183"/>
      <c r="AC42" s="1"/>
      <c r="AD42" s="164"/>
    </row>
    <row r="43" spans="1:30" ht="13.5" thickBot="1">
      <c r="A43" s="33"/>
      <c r="B43" s="56"/>
      <c r="C43" s="57" t="s">
        <v>47</v>
      </c>
      <c r="D43" s="58"/>
      <c r="E43" s="58"/>
      <c r="F43" s="59"/>
      <c r="G43" s="60"/>
      <c r="H43" s="60"/>
      <c r="I43" s="60">
        <f>COUNTIF(I12:I41,"é")</f>
        <v>4</v>
      </c>
      <c r="J43" s="61"/>
      <c r="K43" s="59"/>
      <c r="L43" s="60"/>
      <c r="M43" s="60"/>
      <c r="N43" s="60">
        <f>COUNTIF(N12:N41,"é")</f>
        <v>6</v>
      </c>
      <c r="O43" s="61"/>
      <c r="P43" s="62"/>
      <c r="Q43" s="60"/>
      <c r="R43" s="60"/>
      <c r="S43" s="60">
        <f>COUNTIF(S12:S41,"é")</f>
        <v>4</v>
      </c>
      <c r="T43" s="63"/>
      <c r="U43" s="59"/>
      <c r="V43" s="60"/>
      <c r="W43" s="60"/>
      <c r="X43" s="60">
        <f>COUNTIF(X12:X41,"é")</f>
        <v>2</v>
      </c>
      <c r="Y43" s="63"/>
      <c r="Z43" s="132"/>
      <c r="AA43" s="160"/>
      <c r="AB43" s="185"/>
      <c r="AC43" s="1"/>
      <c r="AD43" s="164"/>
    </row>
    <row r="44" spans="1:30" ht="13.5" thickBot="1">
      <c r="A44" s="33"/>
      <c r="B44" s="65"/>
      <c r="C44" s="66" t="s">
        <v>43</v>
      </c>
      <c r="D44" s="67"/>
      <c r="E44" s="67"/>
      <c r="F44" s="15">
        <f>F33+F21+F18+F10</f>
        <v>56</v>
      </c>
      <c r="G44" s="16">
        <f>G33+G21+G18+G10</f>
        <v>20</v>
      </c>
      <c r="H44" s="16">
        <f>H33+H21+H18+H10</f>
        <v>12</v>
      </c>
      <c r="I44" s="16">
        <f>I42+I43</f>
        <v>7</v>
      </c>
      <c r="J44" s="14">
        <f>J33+J21+J18+J10</f>
        <v>30</v>
      </c>
      <c r="K44" s="15">
        <f>K33+K21+K18+K10</f>
        <v>68</v>
      </c>
      <c r="L44" s="16">
        <f>L33+L21+L18+L10</f>
        <v>8</v>
      </c>
      <c r="M44" s="16">
        <f>M33+M21+M18+M10</f>
        <v>24</v>
      </c>
      <c r="N44" s="16">
        <f>N42+N43</f>
        <v>10</v>
      </c>
      <c r="O44" s="14">
        <f>O33+O21+O18+O10</f>
        <v>32</v>
      </c>
      <c r="P44" s="15">
        <f>P33+P21+P18+P10</f>
        <v>48</v>
      </c>
      <c r="Q44" s="16">
        <f>Q33+Q21+Q18+Q10</f>
        <v>12</v>
      </c>
      <c r="R44" s="16">
        <f>R33+R21+R18+R10</f>
        <v>24</v>
      </c>
      <c r="S44" s="16">
        <f>S42+S43</f>
        <v>6</v>
      </c>
      <c r="T44" s="14">
        <f>T33+T21+T18+T10</f>
        <v>30</v>
      </c>
      <c r="U44" s="15">
        <f>U33+U21+U18+U10</f>
        <v>24</v>
      </c>
      <c r="V44" s="16">
        <f>V33+V21+V18+V10</f>
        <v>0</v>
      </c>
      <c r="W44" s="16">
        <f>W33+W21+W18+W10</f>
        <v>12</v>
      </c>
      <c r="X44" s="16">
        <f>X42+X43</f>
        <v>3</v>
      </c>
      <c r="Y44" s="14">
        <f>Y33+Y21+Y18+Y10</f>
        <v>28</v>
      </c>
      <c r="Z44" s="129"/>
      <c r="AA44" s="155"/>
      <c r="AB44" s="186"/>
      <c r="AC44" s="1"/>
      <c r="AD44" s="164"/>
    </row>
    <row r="45" spans="1:30" ht="13.5" thickBot="1">
      <c r="A45" s="68"/>
      <c r="B45" s="7"/>
      <c r="C45" s="69" t="s">
        <v>41</v>
      </c>
      <c r="D45" s="70"/>
      <c r="E45" s="70"/>
      <c r="F45" s="71">
        <f>F44+G44+H44</f>
        <v>88</v>
      </c>
      <c r="G45" s="72"/>
      <c r="H45" s="73"/>
      <c r="I45" s="72"/>
      <c r="J45" s="74"/>
      <c r="K45" s="71">
        <f>K44+L44+M44</f>
        <v>100</v>
      </c>
      <c r="L45" s="72"/>
      <c r="M45" s="72"/>
      <c r="N45" s="72"/>
      <c r="O45" s="74"/>
      <c r="P45" s="71">
        <f>P44+Q44+R44</f>
        <v>84</v>
      </c>
      <c r="Q45" s="72"/>
      <c r="R45" s="72"/>
      <c r="S45" s="72"/>
      <c r="T45" s="75"/>
      <c r="U45" s="71">
        <f>U44+V44+W44</f>
        <v>36</v>
      </c>
      <c r="V45" s="72"/>
      <c r="W45" s="72"/>
      <c r="X45" s="72"/>
      <c r="Y45" s="75"/>
      <c r="Z45" s="71"/>
      <c r="AA45" s="161"/>
      <c r="AB45" s="188"/>
      <c r="AC45" s="165"/>
      <c r="AD45" s="166"/>
    </row>
    <row r="46" spans="1:27" ht="13.5" thickBot="1">
      <c r="A46" s="65"/>
      <c r="B46" s="64"/>
      <c r="C46" s="76" t="s">
        <v>40</v>
      </c>
      <c r="D46" s="77"/>
      <c r="E46" s="77"/>
      <c r="F46" s="109">
        <f>F45+K45+P45+U45</f>
        <v>308</v>
      </c>
      <c r="G46" s="110"/>
      <c r="H46" s="78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</row>
    <row r="47" spans="2:27" ht="13.5" thickBot="1">
      <c r="B47" s="80"/>
      <c r="C47" s="81" t="s">
        <v>30</v>
      </c>
      <c r="D47" s="82"/>
      <c r="E47" s="82"/>
      <c r="F47" s="105">
        <f>F46</f>
        <v>308</v>
      </c>
      <c r="G47" s="106"/>
      <c r="H47" s="78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</row>
    <row r="48" spans="2:27" ht="13.5" thickBot="1">
      <c r="B48" s="80"/>
      <c r="C48" s="83" t="s">
        <v>44</v>
      </c>
      <c r="D48" s="70"/>
      <c r="E48" s="70"/>
      <c r="F48" s="173">
        <f>J44+O44+T44+Y44</f>
        <v>120</v>
      </c>
      <c r="G48" s="174"/>
      <c r="H48" s="78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</row>
    <row r="49" spans="2:28" ht="13.5" thickBot="1">
      <c r="B49" s="3"/>
      <c r="C49" s="84"/>
      <c r="D49" s="85"/>
      <c r="E49" s="85"/>
      <c r="F49" s="79"/>
      <c r="G49" s="79"/>
      <c r="H49" s="79"/>
      <c r="I49" s="79"/>
      <c r="J49" s="79"/>
      <c r="X49" s="79"/>
      <c r="Y49" s="3"/>
      <c r="Z49" s="3"/>
      <c r="AA49" s="3"/>
      <c r="AB49" s="5"/>
    </row>
    <row r="50" spans="2:28" ht="12.75">
      <c r="B50" s="222" t="s">
        <v>73</v>
      </c>
      <c r="C50" s="223" t="s">
        <v>38</v>
      </c>
      <c r="D50" s="223"/>
      <c r="E50" s="223"/>
      <c r="F50" s="224" t="s">
        <v>42</v>
      </c>
      <c r="Y50" s="3"/>
      <c r="Z50" s="3"/>
      <c r="AA50" s="3"/>
      <c r="AB50" s="5"/>
    </row>
    <row r="51" spans="2:28" ht="12.75">
      <c r="B51" s="225">
        <v>1</v>
      </c>
      <c r="C51" s="210" t="s">
        <v>163</v>
      </c>
      <c r="D51" s="211"/>
      <c r="E51" s="212">
        <v>3</v>
      </c>
      <c r="F51" s="226">
        <v>7</v>
      </c>
      <c r="Y51" s="3"/>
      <c r="Z51" s="3"/>
      <c r="AA51" s="3"/>
      <c r="AB51" s="5"/>
    </row>
    <row r="52" spans="2:28" ht="12.75">
      <c r="B52" s="227"/>
      <c r="C52" s="213" t="s">
        <v>39</v>
      </c>
      <c r="D52" s="214"/>
      <c r="E52" s="215">
        <v>4</v>
      </c>
      <c r="F52" s="228"/>
      <c r="Y52" s="3"/>
      <c r="Z52" s="3"/>
      <c r="AA52" s="3"/>
      <c r="AB52" s="5"/>
    </row>
    <row r="53" spans="2:28" ht="12.75">
      <c r="B53" s="229">
        <v>2</v>
      </c>
      <c r="C53" s="216" t="s">
        <v>65</v>
      </c>
      <c r="D53" s="217"/>
      <c r="E53" s="218">
        <v>3</v>
      </c>
      <c r="F53" s="230">
        <v>6</v>
      </c>
      <c r="Y53" s="3"/>
      <c r="Z53" s="3"/>
      <c r="AA53" s="3"/>
      <c r="AB53" s="5"/>
    </row>
    <row r="54" spans="2:28" ht="12.75">
      <c r="B54" s="231"/>
      <c r="C54" s="219" t="s">
        <v>62</v>
      </c>
      <c r="D54" s="220"/>
      <c r="E54" s="221">
        <v>3</v>
      </c>
      <c r="F54" s="230"/>
      <c r="Y54" s="3"/>
      <c r="Z54" s="3"/>
      <c r="AA54" s="3"/>
      <c r="AB54" s="5"/>
    </row>
    <row r="55" spans="2:28" ht="24.75" thickBot="1">
      <c r="B55" s="232">
        <v>3</v>
      </c>
      <c r="C55" s="233" t="s">
        <v>166</v>
      </c>
      <c r="D55" s="234"/>
      <c r="E55" s="235" t="s">
        <v>167</v>
      </c>
      <c r="F55" s="236">
        <v>7</v>
      </c>
      <c r="J55" s="88"/>
      <c r="K55" s="88"/>
      <c r="M55" s="89"/>
      <c r="N55" s="90"/>
      <c r="O55" s="90"/>
      <c r="P55" s="90"/>
      <c r="Q55" s="90"/>
      <c r="R55" s="90"/>
      <c r="S55" s="90"/>
      <c r="T55" s="90"/>
      <c r="Y55" s="3"/>
      <c r="Z55" s="3"/>
      <c r="AA55" s="3"/>
      <c r="AB55" s="5"/>
    </row>
    <row r="56" spans="2:21" ht="13.5" thickBot="1">
      <c r="B56" s="3"/>
      <c r="K56" s="88"/>
      <c r="L56" s="88"/>
      <c r="N56" s="89"/>
      <c r="O56" s="90"/>
      <c r="P56" s="90"/>
      <c r="Q56" s="90"/>
      <c r="R56" s="90"/>
      <c r="S56" s="90"/>
      <c r="T56" s="90"/>
      <c r="U56" s="90"/>
    </row>
    <row r="57" spans="2:21" ht="13.5" thickBot="1">
      <c r="B57" s="91"/>
      <c r="C57" s="139" t="s">
        <v>14</v>
      </c>
      <c r="D57" s="8" t="s">
        <v>27</v>
      </c>
      <c r="O57" s="92"/>
      <c r="P57" s="92"/>
      <c r="Q57" s="92"/>
      <c r="R57" s="92"/>
      <c r="S57" s="92"/>
      <c r="T57" s="92"/>
      <c r="U57" s="92"/>
    </row>
    <row r="58" spans="2:30" ht="12.75">
      <c r="B58" s="93" t="s">
        <v>156</v>
      </c>
      <c r="C58" s="140" t="s">
        <v>162</v>
      </c>
      <c r="D58" s="137">
        <v>2</v>
      </c>
      <c r="F58" s="94"/>
      <c r="G58" s="94"/>
      <c r="H58" s="94"/>
      <c r="I58" s="94"/>
      <c r="J58" s="94"/>
      <c r="K58" s="94"/>
      <c r="L58" s="94"/>
      <c r="M58" s="94"/>
      <c r="N58" s="94"/>
      <c r="O58" s="92"/>
      <c r="P58" s="92"/>
      <c r="Q58" s="92"/>
      <c r="R58" s="92"/>
      <c r="S58" s="92"/>
      <c r="T58" s="92"/>
      <c r="U58" s="92"/>
      <c r="V58" s="94"/>
      <c r="W58" s="94"/>
      <c r="X58" s="94"/>
      <c r="Y58" s="94"/>
      <c r="Z58" s="94"/>
      <c r="AA58" s="94"/>
      <c r="AB58" s="95"/>
      <c r="AC58" s="171" t="s">
        <v>106</v>
      </c>
      <c r="AD58" s="172" t="s">
        <v>165</v>
      </c>
    </row>
    <row r="59" spans="2:30" ht="12.75">
      <c r="B59" s="37" t="s">
        <v>157</v>
      </c>
      <c r="C59" s="141" t="s">
        <v>53</v>
      </c>
      <c r="D59" s="138">
        <v>2</v>
      </c>
      <c r="AC59" s="1" t="s">
        <v>118</v>
      </c>
      <c r="AD59" s="164" t="s">
        <v>53</v>
      </c>
    </row>
    <row r="60" spans="2:30" ht="13.5" thickBot="1">
      <c r="B60" s="96" t="s">
        <v>158</v>
      </c>
      <c r="C60" s="142" t="s">
        <v>60</v>
      </c>
      <c r="D60" s="97">
        <v>2</v>
      </c>
      <c r="AC60" s="1" t="s">
        <v>119</v>
      </c>
      <c r="AD60" s="164" t="s">
        <v>60</v>
      </c>
    </row>
    <row r="61" spans="29:30" ht="13.5" thickBot="1">
      <c r="AC61" s="1"/>
      <c r="AD61" s="164"/>
    </row>
    <row r="62" spans="2:30" ht="13.5" thickBot="1">
      <c r="B62" s="91"/>
      <c r="C62" s="139" t="s">
        <v>59</v>
      </c>
      <c r="D62" s="8" t="s">
        <v>27</v>
      </c>
      <c r="AC62" s="1" t="s">
        <v>83</v>
      </c>
      <c r="AD62" s="164" t="s">
        <v>84</v>
      </c>
    </row>
    <row r="63" spans="2:30" ht="12.75">
      <c r="B63" s="93" t="s">
        <v>159</v>
      </c>
      <c r="C63" s="140" t="s">
        <v>61</v>
      </c>
      <c r="D63" s="137">
        <v>3</v>
      </c>
      <c r="AC63" s="1" t="s">
        <v>85</v>
      </c>
      <c r="AD63" s="164" t="s">
        <v>86</v>
      </c>
    </row>
    <row r="64" spans="2:30" ht="13.5" thickBot="1">
      <c r="B64" s="143" t="s">
        <v>160</v>
      </c>
      <c r="C64" s="144" t="s">
        <v>70</v>
      </c>
      <c r="D64" s="97">
        <v>3</v>
      </c>
      <c r="AC64" s="1" t="s">
        <v>90</v>
      </c>
      <c r="AD64" s="164" t="s">
        <v>91</v>
      </c>
    </row>
    <row r="65" spans="2:30" ht="12.75">
      <c r="B65" s="189"/>
      <c r="C65" s="189"/>
      <c r="AC65" s="1" t="s">
        <v>93</v>
      </c>
      <c r="AD65" s="164" t="s">
        <v>94</v>
      </c>
    </row>
    <row r="66" spans="2:30" ht="13.5" thickBot="1">
      <c r="B66" s="5" t="s">
        <v>66</v>
      </c>
      <c r="C66" s="5" t="s">
        <v>67</v>
      </c>
      <c r="AC66" s="165" t="s">
        <v>120</v>
      </c>
      <c r="AD66" s="166" t="s">
        <v>121</v>
      </c>
    </row>
    <row r="67" ht="12.75">
      <c r="O67" s="5" t="s">
        <v>56</v>
      </c>
    </row>
    <row r="68" ht="12.75">
      <c r="P68" s="5" t="s">
        <v>33</v>
      </c>
    </row>
  </sheetData>
  <sheetProtection/>
  <mergeCells count="9">
    <mergeCell ref="B51:B52"/>
    <mergeCell ref="F51:F52"/>
    <mergeCell ref="B53:B54"/>
    <mergeCell ref="F53:F54"/>
    <mergeCell ref="Z7:AB7"/>
    <mergeCell ref="AC6:AD7"/>
    <mergeCell ref="A6:AB6"/>
    <mergeCell ref="C4:I4"/>
    <mergeCell ref="F7:Y7"/>
  </mergeCells>
  <printOptions horizontalCentered="1"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9" scale="65" r:id="rId3"/>
  <rowBreaks count="1" manualBreakCount="1">
    <brk id="49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AMK</cp:lastModifiedBy>
  <cp:lastPrinted>2017-05-17T14:16:40Z</cp:lastPrinted>
  <dcterms:created xsi:type="dcterms:W3CDTF">2007-10-29T15:12:22Z</dcterms:created>
  <dcterms:modified xsi:type="dcterms:W3CDTF">2019-03-14T10:30:52Z</dcterms:modified>
  <cp:category/>
  <cp:version/>
  <cp:contentType/>
  <cp:contentStatus/>
</cp:coreProperties>
</file>