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390" windowWidth="12120" windowHeight="9120" tabRatio="459" activeTab="0"/>
  </bookViews>
  <sheets>
    <sheet name="BSc tanterv 8" sheetId="1" r:id="rId1"/>
    <sheet name="Munka1" sheetId="2" state="hidden" r:id="rId2"/>
  </sheets>
  <definedNames>
    <definedName name="_xlnm.Print_Area" localSheetId="0">'BSc tanterv 8'!$A$1:$AR$158</definedName>
  </definedNames>
  <calcPr fullCalcOnLoad="1"/>
</workbook>
</file>

<file path=xl/sharedStrings.xml><?xml version="1.0" encoding="utf-8"?>
<sst xmlns="http://schemas.openxmlformats.org/spreadsheetml/2006/main" count="631" uniqueCount="304">
  <si>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</si>
  <si>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</si>
  <si>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</si>
  <si>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</si>
  <si>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</si>
  <si>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</si>
  <si>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</si>
  <si>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</si>
  <si>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</si>
  <si>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</si>
  <si>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</si>
  <si>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</si>
  <si>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</si>
  <si>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</si>
  <si>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</si>
  <si>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</si>
  <si>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</si>
  <si>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</si>
  <si>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</si>
  <si>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</si>
  <si>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</si>
  <si>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</si>
  <si>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</si>
  <si>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</si>
  <si>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8.</t>
  </si>
  <si>
    <t>Előtanulmány</t>
  </si>
  <si>
    <t>9.</t>
  </si>
  <si>
    <t>10.</t>
  </si>
  <si>
    <t>11.</t>
  </si>
  <si>
    <t>12.</t>
  </si>
  <si>
    <t>13.</t>
  </si>
  <si>
    <t>15.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</si>
  <si>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</si>
  <si>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</si>
  <si>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</si>
  <si>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</si>
  <si>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</si>
  <si>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</si>
  <si>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</si>
  <si>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</si>
  <si>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</si>
  <si>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</si>
  <si>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</si>
  <si>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</si>
  <si>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</si>
  <si>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</si>
  <si>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</si>
  <si>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</si>
  <si>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</si>
  <si>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</si>
  <si>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</si>
  <si>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</si>
  <si>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</si>
  <si>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</si>
  <si>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</si>
  <si>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</si>
  <si>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</si>
  <si>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</si>
  <si>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</si>
  <si>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</si>
  <si>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</si>
  <si>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</si>
  <si>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</si>
  <si>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</si>
  <si>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</si>
  <si>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</si>
  <si>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</si>
  <si>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</si>
  <si>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</si>
  <si>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</si>
  <si>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</si>
  <si>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Matematika I.</t>
  </si>
  <si>
    <t>Matematika II.</t>
  </si>
  <si>
    <t>Informatika  I.</t>
  </si>
  <si>
    <t>Informatika II.</t>
  </si>
  <si>
    <t>Fizika I.</t>
  </si>
  <si>
    <t>Fizika II.</t>
  </si>
  <si>
    <t>Biztonságtechnika, környezetvédelem és minőségbiztosítás alapjai</t>
  </si>
  <si>
    <t>Menedzsment</t>
  </si>
  <si>
    <t>Jogi ismeretek</t>
  </si>
  <si>
    <t>Villamosságtan I.</t>
  </si>
  <si>
    <t>Villamosságtan I. gyakorlat</t>
  </si>
  <si>
    <t>Villamosságtan II.</t>
  </si>
  <si>
    <t>Villamosságtan II. gyakorlat</t>
  </si>
  <si>
    <t>Programozás I.</t>
  </si>
  <si>
    <t>Programozás II.</t>
  </si>
  <si>
    <t>Programozás II. laboratórium</t>
  </si>
  <si>
    <t>Műszaki dokumentáció (2)</t>
  </si>
  <si>
    <t>Méréstechnika I.</t>
  </si>
  <si>
    <t>Méréstechnika I. laboratórium</t>
  </si>
  <si>
    <t>Méréstechnika II.</t>
  </si>
  <si>
    <t>Méréstechnika II. laboratórium</t>
  </si>
  <si>
    <t>Digitális technika I.</t>
  </si>
  <si>
    <t>Digitális technika II.</t>
  </si>
  <si>
    <t>Digitális technika II. laboratórium</t>
  </si>
  <si>
    <t>Elektronika I.</t>
  </si>
  <si>
    <t>Elektronika I. gyakorlat</t>
  </si>
  <si>
    <t>Elektronika II.</t>
  </si>
  <si>
    <t>Elektronika II. laboratórium</t>
  </si>
  <si>
    <t>Villamos energetika I.</t>
  </si>
  <si>
    <t>Elektronikai technológia</t>
  </si>
  <si>
    <t>Természettudományos alapismeretek                  összesen:</t>
  </si>
  <si>
    <t>KMAAZ12TNB</t>
  </si>
  <si>
    <t>KMAAU12TNB</t>
  </si>
  <si>
    <t>Tantárgy 3</t>
  </si>
  <si>
    <t>Informatika  laboratórium I.</t>
  </si>
  <si>
    <t>Automatika I.</t>
  </si>
  <si>
    <t>Automatika  I. laboratórium</t>
  </si>
  <si>
    <t>20.</t>
  </si>
  <si>
    <t>Villamos energetika I. laboratórium (2)</t>
  </si>
  <si>
    <r>
      <t>kredi</t>
    </r>
    <r>
      <rPr>
        <b/>
        <sz val="12"/>
        <rFont val="Arial CE"/>
        <family val="0"/>
      </rPr>
      <t>t</t>
    </r>
  </si>
  <si>
    <t>Hiradástechnika I.</t>
  </si>
  <si>
    <t>Hiradástechnika I. laboratórium (2)</t>
  </si>
  <si>
    <t>Elektronikai technológia laboratórium  (2)</t>
  </si>
  <si>
    <t>Közgazdaságtan I.</t>
  </si>
  <si>
    <t>Közgazdaságtan II.</t>
  </si>
  <si>
    <t>Vállalkozás gazdaságtan I.</t>
  </si>
  <si>
    <t>Vállalkozás gazdaságtan II.</t>
  </si>
  <si>
    <t>Informatikai rendszerek</t>
  </si>
  <si>
    <t>Beágyazott informatika</t>
  </si>
  <si>
    <t>Digitális rendszerek</t>
  </si>
  <si>
    <t xml:space="preserve">Programozható áramkörök </t>
  </si>
  <si>
    <t>Hálózati architektúrák és operációs rendszerek</t>
  </si>
  <si>
    <t>Információszolgáltatás hálózaton</t>
  </si>
  <si>
    <t xml:space="preserve">Digitális telekommunikáció   </t>
  </si>
  <si>
    <t>Osztott alkalmazások</t>
  </si>
  <si>
    <t>Osztott alkalmazások fejlesztése</t>
  </si>
  <si>
    <t>Számítógép architektúrák</t>
  </si>
  <si>
    <t>Információfeldolgozás</t>
  </si>
  <si>
    <t>Tantárgy 1</t>
  </si>
  <si>
    <t>Tantárgy 2</t>
  </si>
  <si>
    <t>54.</t>
  </si>
  <si>
    <t>55.</t>
  </si>
  <si>
    <t>59.</t>
  </si>
  <si>
    <t>60.</t>
  </si>
  <si>
    <t>61.</t>
  </si>
  <si>
    <t>62.</t>
  </si>
  <si>
    <t>63.</t>
  </si>
  <si>
    <t>64.</t>
  </si>
  <si>
    <t>65.</t>
  </si>
  <si>
    <t>66.</t>
  </si>
  <si>
    <t xml:space="preserve">Megyjegyzés:    </t>
  </si>
  <si>
    <t>(1) A tárgy aláírásának megszerzése az előtanulmányi követelmény</t>
  </si>
  <si>
    <t>A # karakterrel jelölt tantárgyakat párhuzamosan is fel lehet venni.</t>
  </si>
  <si>
    <t>(3)  A kötelezően választható tantárgyak listáját  a tantervi táblázat utolsó oldala tartalmazza</t>
  </si>
  <si>
    <t>Általános mérnöki ismeretek (2)</t>
  </si>
  <si>
    <t>14.</t>
  </si>
  <si>
    <t>Testnevelés I.</t>
  </si>
  <si>
    <t>Testnevelés II.</t>
  </si>
  <si>
    <t>Megyjegyzés:</t>
  </si>
  <si>
    <t>A kooperatív képzés tanterve:</t>
  </si>
  <si>
    <t>kredit</t>
  </si>
  <si>
    <t>Félév</t>
  </si>
  <si>
    <t xml:space="preserve">Kooperatív képzés </t>
  </si>
  <si>
    <t>(1)</t>
  </si>
  <si>
    <t>Választható szakmai tárgy I.</t>
  </si>
  <si>
    <t>Választható szakmai tárgy II.</t>
  </si>
  <si>
    <t>Összesen:</t>
  </si>
  <si>
    <t>(1) A szakmai gyakorlat heti óraszámát a kooperatív szerződés tartalmazza</t>
  </si>
  <si>
    <t>A Villamosmérnöki  szakon a kooperatív képzésre jelentkezés feltételei:</t>
  </si>
  <si>
    <t>1. A kooperatív képzés megkezdése előtt a jelentkezőknek minimum 170 kreditpontot kell teljesíteniük (2)</t>
  </si>
  <si>
    <t>67.</t>
  </si>
  <si>
    <t>68.</t>
  </si>
  <si>
    <t>69.</t>
  </si>
  <si>
    <t xml:space="preserve">Adatbáziskezelő rendszerek (projekt) </t>
  </si>
  <si>
    <t>Számítógép hálózatok (projekt)</t>
  </si>
  <si>
    <t>Differenciált szakmai anyag - Szakirány tantárgyak</t>
  </si>
  <si>
    <t>16.</t>
  </si>
  <si>
    <t>Kötelezően választható (3)</t>
  </si>
  <si>
    <t>Villamosipari anyagismeret</t>
  </si>
  <si>
    <t>Szakdolgozat I.</t>
  </si>
  <si>
    <t>Szakdolgozat II.</t>
  </si>
  <si>
    <t>Programozás hálózaton (projekt)</t>
  </si>
  <si>
    <t>KRKMA11SNC</t>
  </si>
  <si>
    <t>KRKMA21SNC</t>
  </si>
  <si>
    <t>KRKMA11SNC (1)</t>
  </si>
  <si>
    <t>KRKIA11SNC</t>
  </si>
  <si>
    <t>KRKIA12SNC</t>
  </si>
  <si>
    <t>KRKIA21SNC</t>
  </si>
  <si>
    <t>KRKFI11SNC</t>
  </si>
  <si>
    <t>KRKMA21SNC (1)</t>
  </si>
  <si>
    <t>KRKFI21SNC</t>
  </si>
  <si>
    <t>KRKVR11SNC</t>
  </si>
  <si>
    <t>KRKVR12SNC</t>
  </si>
  <si>
    <t>KRKMI11SNC</t>
  </si>
  <si>
    <t>KRKKG11SNC</t>
  </si>
  <si>
    <t>KRKKG21SNC</t>
  </si>
  <si>
    <t>KRKME11SNC</t>
  </si>
  <si>
    <t>KRKJI11SNC</t>
  </si>
  <si>
    <t>KRKVT12SNC</t>
  </si>
  <si>
    <t>KRKVT11SNC#</t>
  </si>
  <si>
    <t>KRKVT21SNC</t>
  </si>
  <si>
    <t>KRKMA11SNC(1)</t>
  </si>
  <si>
    <t>KRKVT22SNC</t>
  </si>
  <si>
    <t>KRKVT21SNC #</t>
  </si>
  <si>
    <t>KRKPR11SNC</t>
  </si>
  <si>
    <t>KRKIA12SNC #</t>
  </si>
  <si>
    <t>KRKPR21SNC</t>
  </si>
  <si>
    <t>KRKPR21SNC#</t>
  </si>
  <si>
    <t>KRKMD11SNC</t>
  </si>
  <si>
    <t>KRKMT11SNC</t>
  </si>
  <si>
    <t>KRKMT12SNC</t>
  </si>
  <si>
    <t>KRKMT11SNC #</t>
  </si>
  <si>
    <t>KRKMT21SNC</t>
  </si>
  <si>
    <t>KRKMT22SNC</t>
  </si>
  <si>
    <t>KRKMT21SNC #</t>
  </si>
  <si>
    <t>KRKDT11SNC</t>
  </si>
  <si>
    <t>KRKDT21SNC</t>
  </si>
  <si>
    <t>KRKDT11SNC (1)</t>
  </si>
  <si>
    <t>KRKDT31SNC</t>
  </si>
  <si>
    <t>KRKEL11SNC</t>
  </si>
  <si>
    <t>KRKEL12SNC</t>
  </si>
  <si>
    <t>KRKEL11SNC #</t>
  </si>
  <si>
    <t>KRKEL21SNC</t>
  </si>
  <si>
    <t>KRKEL22SNC</t>
  </si>
  <si>
    <t>KRKEL21SNC #</t>
  </si>
  <si>
    <t>KRKAU11SNC</t>
  </si>
  <si>
    <t>KRKAU12SNC</t>
  </si>
  <si>
    <t>KRKAU11SNC #</t>
  </si>
  <si>
    <t>KRKHI11SNC</t>
  </si>
  <si>
    <t>KRKHI12SNC</t>
  </si>
  <si>
    <t>KRKVE11SNC</t>
  </si>
  <si>
    <t>KRKVE12SNC</t>
  </si>
  <si>
    <t>KRKET11SNC</t>
  </si>
  <si>
    <t>KRKET12SNC</t>
  </si>
  <si>
    <t>KRKET11SNC #</t>
  </si>
  <si>
    <t>KRKÁM11SNC</t>
  </si>
  <si>
    <t>KRKSA11SNC</t>
  </si>
  <si>
    <t>KRKIF11SNC</t>
  </si>
  <si>
    <t>KRKIR11SNC</t>
  </si>
  <si>
    <t>KRKPP11SNC</t>
  </si>
  <si>
    <t>KRKBI11SNC</t>
  </si>
  <si>
    <t>KRKDR11SNC</t>
  </si>
  <si>
    <t>KRKDP31SNC</t>
  </si>
  <si>
    <t>KRKPÁ11SNC</t>
  </si>
  <si>
    <t>KRKDM31SNC</t>
  </si>
  <si>
    <t>KRKHA11SNC</t>
  </si>
  <si>
    <t>KRKIS11SNC</t>
  </si>
  <si>
    <t>KRKTK11SNC</t>
  </si>
  <si>
    <t>KRKSP13SNC</t>
  </si>
  <si>
    <t>KRKOA11SNC</t>
  </si>
  <si>
    <t>KRKOA21SNC</t>
  </si>
  <si>
    <t>KRKEK11SNC</t>
  </si>
  <si>
    <t>KRKST11SNC</t>
  </si>
  <si>
    <t>KRKAB11SNC</t>
  </si>
  <si>
    <t>Félév (2)</t>
  </si>
  <si>
    <t>Szakmai gyakorlat I.</t>
  </si>
  <si>
    <t>Szakmai gyakorlat II.</t>
  </si>
  <si>
    <t>Megjegyzés:</t>
  </si>
  <si>
    <t>2. A tantárgycsoport  tárgyakból maximum 4 kredit hiányozhat, a modul tárgyak kreditpontjától függően</t>
  </si>
  <si>
    <t>A kooperatív képzés választható szakmai tantárgyait a Kari Tanács évente fogadja el.</t>
  </si>
  <si>
    <t>KRKSD12SNC</t>
  </si>
  <si>
    <t>KRKSD13SNC</t>
  </si>
  <si>
    <t>KRKSG11SNC</t>
  </si>
  <si>
    <t>KRKSG12SNC</t>
  </si>
  <si>
    <t>Kötelezően választható Gazdasági és Humán ismeretek tárgyai</t>
  </si>
  <si>
    <t>Üzleti kommunikáció</t>
  </si>
  <si>
    <t>Szociológia</t>
  </si>
  <si>
    <t>KRKUK11SNC</t>
  </si>
  <si>
    <t>KRKSZ11SNC</t>
  </si>
  <si>
    <t>70.</t>
  </si>
  <si>
    <t>KRKSD11SNC</t>
  </si>
  <si>
    <t>Programozási paradigmák</t>
  </si>
  <si>
    <t>Információ-technológiai rendszerek szakirány C-tanterv</t>
  </si>
  <si>
    <t>Záróvizsga tárgyak:</t>
  </si>
  <si>
    <t>Hardver eszközök  tantárgycsoport tantárgyaiból összevontan</t>
  </si>
  <si>
    <t>SZÁMÍTÓGÉP HÁLÓZATOK tantárgycsoport:</t>
  </si>
  <si>
    <t>HARDVER ESZKÖZÖK tantárgycsopotr:</t>
  </si>
  <si>
    <t>Számítógép hálózatok tantárgycsoport tantárgyaiból összevontan</t>
  </si>
  <si>
    <t>INTERNET TECHNOLÓGIA tantárgycsoport:</t>
  </si>
  <si>
    <t>Internet technológia  tantárgycsoport tantárgyaiból összevontan</t>
  </si>
  <si>
    <t>A szakirány közös tantárgyaiból összevontan</t>
  </si>
  <si>
    <t>Szakmai törzsanyag                                                   összesen:</t>
  </si>
  <si>
    <t>Gazdasági és Humán ismeretek                              összesen:</t>
  </si>
  <si>
    <t>Szakirány közös tantárgyai                                      összesen:</t>
  </si>
  <si>
    <t>Kötelezően választható tárgyak                               összesen:</t>
  </si>
  <si>
    <t>é</t>
  </si>
  <si>
    <t>Évközi jegy (é)</t>
  </si>
  <si>
    <t>1.  Hardver eszközök (4)</t>
  </si>
  <si>
    <t>2. Számítógép hálózatok (4)</t>
  </si>
  <si>
    <t>3. Internet technológia (4)</t>
  </si>
  <si>
    <t xml:space="preserve">(4) A választott tantárgycsoport minden tantárgyának felvétele kötelező </t>
  </si>
  <si>
    <t>Nappali tagozat</t>
  </si>
  <si>
    <t>DSP programozás (projekt)</t>
  </si>
  <si>
    <t>Digitális méréstechnika (projekt)</t>
  </si>
  <si>
    <t>KRKIA21SNC#</t>
  </si>
  <si>
    <t>Elektronikus kereskedelem (projekt)</t>
  </si>
  <si>
    <t>Szoftvertechnológia</t>
  </si>
  <si>
    <t>*  A szabadon választható tantárgyak listáját  külön táblázat  tartalmazza</t>
  </si>
  <si>
    <t>Szabadon választható tárgyak *                          összesen:</t>
  </si>
  <si>
    <t>a</t>
  </si>
  <si>
    <t>Aláírás (a)</t>
  </si>
  <si>
    <t>KRKPR12SNC</t>
  </si>
  <si>
    <t>KRKVA11SNC</t>
  </si>
  <si>
    <t>KRKVA21SNC</t>
  </si>
  <si>
    <t>Villamosipari anyagismeret laboratórium  (2)</t>
  </si>
  <si>
    <t>KRKPP11SNC #</t>
  </si>
  <si>
    <t>(2) Az adott tantárgy felvételének félévét a szakintézet a mintatantervtől eltérő félévben is kiírhathja.</t>
  </si>
  <si>
    <t xml:space="preserve"> ** A Kötelezően választható idegen nyelvű (kritérium) tárgyak közül minden hallgatónak egy tárgyat fel kell vennie a 4. - 7. félév valamelyikében.  A kritérium tárgy felvételének feltétele az adott nyelvből legalább alapfokú C tipusú nyelvvizsga megléte, vagy belső vizsga letétele.                                                                                                                                                                                                                                      </t>
  </si>
  <si>
    <t>KRKPH11SNC</t>
  </si>
  <si>
    <t>Kritérium tárgy angol vagy német nyelven</t>
  </si>
  <si>
    <t>KRKVG11SNC</t>
  </si>
  <si>
    <t>KRKVG21SNC</t>
  </si>
  <si>
    <t>KRKVT11SNC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</si>
</sst>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59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i/>
      <sz val="12"/>
      <name val="Arial CE"/>
      <family val="2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b/>
      <sz val="12"/>
      <color indexed="13"/>
      <name val="Arial CE"/>
      <family val="0"/>
    </font>
    <font>
      <b/>
      <i/>
      <sz val="12"/>
      <color indexed="13"/>
      <name val="Arial CE"/>
      <family val="0"/>
    </font>
    <font>
      <b/>
      <sz val="12"/>
      <color indexed="57"/>
      <name val="Arial CE"/>
      <family val="0"/>
    </font>
    <font>
      <b/>
      <sz val="20"/>
      <name val="Arial CE"/>
      <family val="0"/>
    </font>
    <font>
      <sz val="20"/>
      <name val="Arial CE"/>
      <family val="0"/>
    </font>
    <font>
      <b/>
      <i/>
      <sz val="11"/>
      <name val="Arial CE"/>
      <family val="0"/>
    </font>
    <font>
      <b/>
      <sz val="12"/>
      <color indexed="48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dotted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ashed"/>
    </border>
    <border>
      <left style="dotted"/>
      <right style="dotted"/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 style="medium"/>
      <top style="thin"/>
      <bottom style="dash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thin"/>
    </border>
    <border>
      <left style="medium"/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ashed"/>
      <right style="dashed"/>
      <top style="thin"/>
      <bottom style="dotted"/>
    </border>
    <border>
      <left style="dashed"/>
      <right style="dashed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thin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medium"/>
      <right style="medium"/>
      <top style="medium"/>
      <bottom style="dashed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>
        <color indexed="8"/>
      </right>
      <top style="dotted"/>
      <bottom style="dotted"/>
    </border>
    <border>
      <left style="medium"/>
      <right style="medium">
        <color indexed="8"/>
      </right>
      <top style="dotted"/>
      <bottom style="dotted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tted"/>
    </border>
    <border>
      <left style="medium">
        <color indexed="8"/>
      </left>
      <right>
        <color indexed="63"/>
      </right>
      <top style="dotted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/>
      <top style="dotted"/>
      <bottom style="dotted">
        <color indexed="8"/>
      </bottom>
    </border>
    <border>
      <left style="medium">
        <color indexed="8"/>
      </left>
      <right style="medium"/>
      <top style="dotted">
        <color indexed="8"/>
      </top>
      <bottom style="dotted">
        <color indexed="8"/>
      </bottom>
    </border>
    <border>
      <left style="medium">
        <color indexed="8"/>
      </left>
      <right style="medium"/>
      <top style="dotted">
        <color indexed="8"/>
      </top>
      <bottom style="dotted"/>
    </border>
    <border>
      <left style="medium">
        <color indexed="8"/>
      </left>
      <right style="medium">
        <color indexed="8"/>
      </right>
      <top style="dotted"/>
      <bottom style="medium"/>
    </border>
    <border>
      <left style="thin"/>
      <right style="thin"/>
      <top style="dotted"/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dashed"/>
      <top>
        <color indexed="63"/>
      </top>
      <bottom style="dotted"/>
    </border>
    <border>
      <left style="dotted"/>
      <right style="dashed"/>
      <top>
        <color indexed="63"/>
      </top>
      <bottom style="dotted"/>
    </border>
    <border>
      <left style="medium"/>
      <right style="dashed"/>
      <top>
        <color indexed="63"/>
      </top>
      <bottom>
        <color indexed="63"/>
      </bottom>
    </border>
    <border>
      <left style="dotted"/>
      <right style="dashed"/>
      <top>
        <color indexed="63"/>
      </top>
      <bottom>
        <color indexed="63"/>
      </bottom>
    </border>
    <border>
      <left style="medium"/>
      <right style="dashed"/>
      <top style="dotted"/>
      <bottom style="dotted"/>
    </border>
    <border>
      <left style="dotted"/>
      <right style="dashed"/>
      <top style="dotted"/>
      <bottom>
        <color indexed="63"/>
      </bottom>
    </border>
    <border>
      <left style="dashed"/>
      <right style="medium"/>
      <top style="dotted"/>
      <bottom style="dotted"/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thin"/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33" borderId="16" xfId="0" applyFont="1" applyFill="1" applyBorder="1" applyAlignment="1">
      <alignment horizontal="right"/>
    </xf>
    <xf numFmtId="49" fontId="2" fillId="0" borderId="17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33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7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7" fillId="34" borderId="46" xfId="0" applyFont="1" applyFill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0" fontId="5" fillId="0" borderId="4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7" fillId="0" borderId="53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7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1" xfId="0" applyFont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right" vertical="center"/>
    </xf>
    <xf numFmtId="0" fontId="5" fillId="0" borderId="47" xfId="0" applyFont="1" applyBorder="1" applyAlignment="1">
      <alignment vertical="center" wrapText="1"/>
    </xf>
    <xf numFmtId="0" fontId="5" fillId="0" borderId="4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9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8" xfId="0" applyFont="1" applyFill="1" applyBorder="1" applyAlignment="1">
      <alignment horizontal="right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7" fillId="0" borderId="68" xfId="0" applyFont="1" applyBorder="1" applyAlignment="1">
      <alignment horizontal="right" vertical="center"/>
    </xf>
    <xf numFmtId="0" fontId="5" fillId="0" borderId="69" xfId="0" applyFont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5" fillId="0" borderId="70" xfId="0" applyFont="1" applyBorder="1" applyAlignment="1">
      <alignment horizontal="right" vertical="center" wrapText="1"/>
    </xf>
    <xf numFmtId="0" fontId="7" fillId="0" borderId="60" xfId="0" applyFont="1" applyBorder="1" applyAlignment="1">
      <alignment vertical="center"/>
    </xf>
    <xf numFmtId="0" fontId="7" fillId="0" borderId="70" xfId="0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7" fillId="33" borderId="16" xfId="0" applyFont="1" applyFill="1" applyBorder="1" applyAlignment="1">
      <alignment vertical="center"/>
    </xf>
    <xf numFmtId="0" fontId="5" fillId="33" borderId="71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vertical="center" wrapText="1"/>
    </xf>
    <xf numFmtId="0" fontId="5" fillId="0" borderId="64" xfId="0" applyFont="1" applyBorder="1" applyAlignment="1">
      <alignment vertical="center"/>
    </xf>
    <xf numFmtId="0" fontId="5" fillId="33" borderId="40" xfId="0" applyFont="1" applyFill="1" applyBorder="1" applyAlignment="1">
      <alignment horizontal="left" vertical="center" wrapText="1"/>
    </xf>
    <xf numFmtId="0" fontId="5" fillId="33" borderId="72" xfId="0" applyFont="1" applyFill="1" applyBorder="1" applyAlignment="1">
      <alignment vertical="center"/>
    </xf>
    <xf numFmtId="0" fontId="5" fillId="33" borderId="73" xfId="0" applyFont="1" applyFill="1" applyBorder="1" applyAlignment="1">
      <alignment vertical="center"/>
    </xf>
    <xf numFmtId="0" fontId="5" fillId="33" borderId="74" xfId="0" applyFont="1" applyFill="1" applyBorder="1" applyAlignment="1">
      <alignment vertical="center"/>
    </xf>
    <xf numFmtId="0" fontId="5" fillId="33" borderId="75" xfId="0" applyFont="1" applyFill="1" applyBorder="1" applyAlignment="1">
      <alignment vertical="center"/>
    </xf>
    <xf numFmtId="0" fontId="5" fillId="33" borderId="76" xfId="0" applyFont="1" applyFill="1" applyBorder="1" applyAlignment="1">
      <alignment vertical="center"/>
    </xf>
    <xf numFmtId="0" fontId="7" fillId="33" borderId="75" xfId="0" applyFont="1" applyFill="1" applyBorder="1" applyAlignment="1">
      <alignment horizontal="right" vertical="center"/>
    </xf>
    <xf numFmtId="0" fontId="5" fillId="0" borderId="77" xfId="0" applyFont="1" applyBorder="1" applyAlignment="1">
      <alignment vertical="center" wrapText="1"/>
    </xf>
    <xf numFmtId="0" fontId="5" fillId="0" borderId="78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7" fillId="0" borderId="83" xfId="0" applyFont="1" applyBorder="1" applyAlignment="1">
      <alignment horizontal="right" vertical="center"/>
    </xf>
    <xf numFmtId="0" fontId="5" fillId="0" borderId="84" xfId="0" applyFont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85" xfId="0" applyFont="1" applyFill="1" applyBorder="1" applyAlignment="1">
      <alignment vertical="center"/>
    </xf>
    <xf numFmtId="0" fontId="5" fillId="0" borderId="86" xfId="0" applyFont="1" applyFill="1" applyBorder="1" applyAlignment="1">
      <alignment vertical="center"/>
    </xf>
    <xf numFmtId="0" fontId="5" fillId="0" borderId="87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7" fillId="0" borderId="87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89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vertical="center"/>
    </xf>
    <xf numFmtId="0" fontId="5" fillId="34" borderId="43" xfId="0" applyFont="1" applyFill="1" applyBorder="1" applyAlignment="1">
      <alignment vertical="center"/>
    </xf>
    <xf numFmtId="0" fontId="0" fillId="0" borderId="90" xfId="0" applyFont="1" applyBorder="1" applyAlignment="1">
      <alignment horizontal="center"/>
    </xf>
    <xf numFmtId="0" fontId="12" fillId="0" borderId="44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right" vertical="center"/>
    </xf>
    <xf numFmtId="0" fontId="5" fillId="34" borderId="44" xfId="0" applyFont="1" applyFill="1" applyBorder="1" applyAlignment="1">
      <alignment vertical="center"/>
    </xf>
    <xf numFmtId="0" fontId="5" fillId="34" borderId="45" xfId="0" applyFont="1" applyFill="1" applyBorder="1" applyAlignment="1">
      <alignment vertical="center"/>
    </xf>
    <xf numFmtId="0" fontId="5" fillId="34" borderId="46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34" borderId="47" xfId="0" applyFont="1" applyFill="1" applyBorder="1" applyAlignment="1">
      <alignment horizontal="right" vertical="center"/>
    </xf>
    <xf numFmtId="0" fontId="5" fillId="0" borderId="95" xfId="0" applyFont="1" applyFill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9" fontId="5" fillId="0" borderId="0" xfId="62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9" fontId="11" fillId="0" borderId="0" xfId="62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9" fontId="11" fillId="0" borderId="0" xfId="62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textRotation="45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5" fillId="33" borderId="97" xfId="0" applyFont="1" applyFill="1" applyBorder="1" applyAlignment="1">
      <alignment horizontal="right" vertical="center" wrapText="1"/>
    </xf>
    <xf numFmtId="0" fontId="5" fillId="0" borderId="98" xfId="0" applyFont="1" applyFill="1" applyBorder="1" applyAlignment="1">
      <alignment vertical="center" wrapText="1"/>
    </xf>
    <xf numFmtId="49" fontId="17" fillId="0" borderId="0" xfId="0" applyNumberFormat="1" applyFont="1" applyBorder="1" applyAlignment="1">
      <alignment horizontal="right" vertical="center"/>
    </xf>
    <xf numFmtId="0" fontId="5" fillId="0" borderId="99" xfId="0" applyFont="1" applyBorder="1" applyAlignment="1">
      <alignment vertical="center"/>
    </xf>
    <xf numFmtId="0" fontId="5" fillId="0" borderId="51" xfId="0" applyFont="1" applyBorder="1" applyAlignment="1">
      <alignment vertical="center" wrapText="1"/>
    </xf>
    <xf numFmtId="0" fontId="5" fillId="0" borderId="100" xfId="0" applyFont="1" applyBorder="1" applyAlignment="1">
      <alignment vertical="center"/>
    </xf>
    <xf numFmtId="0" fontId="5" fillId="0" borderId="65" xfId="0" applyFont="1" applyBorder="1" applyAlignment="1">
      <alignment vertical="center" wrapText="1"/>
    </xf>
    <xf numFmtId="0" fontId="5" fillId="0" borderId="101" xfId="0" applyFont="1" applyBorder="1" applyAlignment="1">
      <alignment vertical="center"/>
    </xf>
    <xf numFmtId="0" fontId="7" fillId="0" borderId="102" xfId="0" applyFont="1" applyBorder="1" applyAlignment="1">
      <alignment horizontal="right" vertical="center"/>
    </xf>
    <xf numFmtId="0" fontId="5" fillId="0" borderId="95" xfId="0" applyFont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7" fillId="33" borderId="72" xfId="0" applyFont="1" applyFill="1" applyBorder="1" applyAlignment="1">
      <alignment vertical="center"/>
    </xf>
    <xf numFmtId="0" fontId="5" fillId="33" borderId="97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7" fillId="0" borderId="64" xfId="0" applyFont="1" applyBorder="1" applyAlignment="1">
      <alignment horizontal="right" vertical="center"/>
    </xf>
    <xf numFmtId="0" fontId="5" fillId="35" borderId="43" xfId="0" applyFont="1" applyFill="1" applyBorder="1" applyAlignment="1">
      <alignment vertical="center"/>
    </xf>
    <xf numFmtId="0" fontId="5" fillId="35" borderId="45" xfId="0" applyFont="1" applyFill="1" applyBorder="1" applyAlignment="1">
      <alignment vertical="center"/>
    </xf>
    <xf numFmtId="0" fontId="7" fillId="35" borderId="46" xfId="0" applyFont="1" applyFill="1" applyBorder="1" applyAlignment="1">
      <alignment horizontal="right" vertical="center"/>
    </xf>
    <xf numFmtId="0" fontId="7" fillId="0" borderId="105" xfId="0" applyFont="1" applyBorder="1" applyAlignment="1">
      <alignment vertical="center"/>
    </xf>
    <xf numFmtId="0" fontId="5" fillId="0" borderId="106" xfId="0" applyFont="1" applyBorder="1" applyAlignment="1">
      <alignment vertical="center"/>
    </xf>
    <xf numFmtId="0" fontId="5" fillId="0" borderId="105" xfId="0" applyFont="1" applyFill="1" applyBorder="1" applyAlignment="1">
      <alignment vertical="center"/>
    </xf>
    <xf numFmtId="0" fontId="5" fillId="0" borderId="107" xfId="0" applyFont="1" applyFill="1" applyBorder="1" applyAlignment="1">
      <alignment vertical="center"/>
    </xf>
    <xf numFmtId="0" fontId="7" fillId="0" borderId="102" xfId="0" applyFont="1" applyFill="1" applyBorder="1" applyAlignment="1">
      <alignment horizontal="right" vertical="center"/>
    </xf>
    <xf numFmtId="0" fontId="5" fillId="0" borderId="105" xfId="0" applyFont="1" applyBorder="1" applyAlignment="1">
      <alignment vertical="center"/>
    </xf>
    <xf numFmtId="0" fontId="5" fillId="0" borderId="107" xfId="0" applyFont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5" fillId="34" borderId="109" xfId="0" applyFont="1" applyFill="1" applyBorder="1" applyAlignment="1">
      <alignment vertical="center"/>
    </xf>
    <xf numFmtId="0" fontId="5" fillId="0" borderId="109" xfId="0" applyFont="1" applyFill="1" applyBorder="1" applyAlignment="1">
      <alignment vertical="center"/>
    </xf>
    <xf numFmtId="49" fontId="2" fillId="0" borderId="110" xfId="0" applyNumberFormat="1" applyFont="1" applyBorder="1" applyAlignment="1">
      <alignment horizontal="left" vertical="center"/>
    </xf>
    <xf numFmtId="0" fontId="5" fillId="0" borderId="111" xfId="0" applyFont="1" applyFill="1" applyBorder="1" applyAlignment="1">
      <alignment vertical="center"/>
    </xf>
    <xf numFmtId="0" fontId="5" fillId="0" borderId="112" xfId="0" applyFont="1" applyFill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5" fillId="0" borderId="113" xfId="0" applyFont="1" applyFill="1" applyBorder="1" applyAlignment="1">
      <alignment vertical="center"/>
    </xf>
    <xf numFmtId="0" fontId="5" fillId="0" borderId="114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right" vertical="center"/>
    </xf>
    <xf numFmtId="0" fontId="5" fillId="0" borderId="115" xfId="0" applyFont="1" applyFill="1" applyBorder="1" applyAlignment="1">
      <alignment vertical="center"/>
    </xf>
    <xf numFmtId="0" fontId="5" fillId="0" borderId="116" xfId="0" applyFont="1" applyFill="1" applyBorder="1" applyAlignment="1">
      <alignment vertical="center"/>
    </xf>
    <xf numFmtId="0" fontId="5" fillId="0" borderId="117" xfId="0" applyFont="1" applyFill="1" applyBorder="1" applyAlignment="1">
      <alignment vertical="center"/>
    </xf>
    <xf numFmtId="0" fontId="5" fillId="34" borderId="118" xfId="0" applyFont="1" applyFill="1" applyBorder="1" applyAlignment="1">
      <alignment vertical="center"/>
    </xf>
    <xf numFmtId="0" fontId="5" fillId="0" borderId="118" xfId="0" applyFont="1" applyFill="1" applyBorder="1" applyAlignment="1">
      <alignment vertical="center"/>
    </xf>
    <xf numFmtId="49" fontId="2" fillId="0" borderId="119" xfId="0" applyNumberFormat="1" applyFont="1" applyBorder="1" applyAlignment="1">
      <alignment horizontal="left" vertical="center"/>
    </xf>
    <xf numFmtId="0" fontId="5" fillId="0" borderId="120" xfId="0" applyFont="1" applyBorder="1" applyAlignment="1">
      <alignment horizontal="left" vertical="center" wrapText="1"/>
    </xf>
    <xf numFmtId="0" fontId="5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vertical="center"/>
    </xf>
    <xf numFmtId="0" fontId="5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right" vertic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21" xfId="0" applyFont="1" applyBorder="1" applyAlignment="1">
      <alignment vertical="center"/>
    </xf>
    <xf numFmtId="0" fontId="5" fillId="0" borderId="123" xfId="0" applyFont="1" applyBorder="1" applyAlignment="1">
      <alignment vertical="center"/>
    </xf>
    <xf numFmtId="49" fontId="2" fillId="0" borderId="127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2" fillId="0" borderId="128" xfId="0" applyNumberFormat="1" applyFont="1" applyBorder="1" applyAlignment="1">
      <alignment horizontal="left" vertical="center"/>
    </xf>
    <xf numFmtId="0" fontId="5" fillId="0" borderId="96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5" fillId="33" borderId="129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30" xfId="0" applyFont="1" applyBorder="1" applyAlignment="1">
      <alignment vertical="center"/>
    </xf>
    <xf numFmtId="0" fontId="0" fillId="36" borderId="13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5" fillId="0" borderId="132" xfId="0" applyFont="1" applyBorder="1" applyAlignment="1">
      <alignment vertical="center"/>
    </xf>
    <xf numFmtId="0" fontId="5" fillId="0" borderId="132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5" fillId="35" borderId="48" xfId="0" applyFont="1" applyFill="1" applyBorder="1" applyAlignment="1">
      <alignment vertical="center"/>
    </xf>
    <xf numFmtId="0" fontId="5" fillId="35" borderId="49" xfId="0" applyFont="1" applyFill="1" applyBorder="1" applyAlignment="1">
      <alignment vertical="center"/>
    </xf>
    <xf numFmtId="0" fontId="5" fillId="34" borderId="49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2" fillId="0" borderId="133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0" fillId="0" borderId="133" xfId="0" applyFont="1" applyBorder="1" applyAlignment="1">
      <alignment vertical="center"/>
    </xf>
    <xf numFmtId="0" fontId="20" fillId="0" borderId="103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49" fontId="2" fillId="0" borderId="47" xfId="0" applyNumberFormat="1" applyFont="1" applyFill="1" applyBorder="1" applyAlignment="1">
      <alignment vertical="center"/>
    </xf>
    <xf numFmtId="0" fontId="2" fillId="0" borderId="134" xfId="0" applyFont="1" applyBorder="1" applyAlignment="1">
      <alignment vertical="center"/>
    </xf>
    <xf numFmtId="1" fontId="2" fillId="0" borderId="47" xfId="0" applyNumberFormat="1" applyFont="1" applyFill="1" applyBorder="1" applyAlignment="1">
      <alignment vertical="center"/>
    </xf>
    <xf numFmtId="49" fontId="2" fillId="0" borderId="47" xfId="0" applyNumberFormat="1" applyFont="1" applyBorder="1" applyAlignment="1">
      <alignment vertical="center"/>
    </xf>
    <xf numFmtId="0" fontId="2" fillId="0" borderId="1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" fillId="0" borderId="47" xfId="0" applyNumberFormat="1" applyFont="1" applyFill="1" applyBorder="1" applyAlignment="1">
      <alignment horizontal="left" vertical="center"/>
    </xf>
    <xf numFmtId="0" fontId="2" fillId="0" borderId="47" xfId="0" applyFont="1" applyBorder="1" applyAlignment="1">
      <alignment vertical="center"/>
    </xf>
    <xf numFmtId="49" fontId="2" fillId="0" borderId="136" xfId="0" applyNumberFormat="1" applyFont="1" applyFill="1" applyBorder="1" applyAlignment="1">
      <alignment vertical="center" wrapText="1"/>
    </xf>
    <xf numFmtId="0" fontId="2" fillId="0" borderId="13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1" fillId="33" borderId="40" xfId="0" applyFont="1" applyFill="1" applyBorder="1" applyAlignment="1">
      <alignment horizontal="right"/>
    </xf>
    <xf numFmtId="0" fontId="0" fillId="33" borderId="38" xfId="0" applyFont="1" applyFill="1" applyBorder="1" applyAlignment="1">
      <alignment/>
    </xf>
    <xf numFmtId="0" fontId="9" fillId="0" borderId="137" xfId="0" applyFont="1" applyBorder="1" applyAlignment="1">
      <alignment horizontal="right"/>
    </xf>
    <xf numFmtId="0" fontId="0" fillId="0" borderId="51" xfId="0" applyFont="1" applyBorder="1" applyAlignment="1">
      <alignment/>
    </xf>
    <xf numFmtId="0" fontId="2" fillId="33" borderId="38" xfId="0" applyFont="1" applyFill="1" applyBorder="1" applyAlignment="1">
      <alignment vertical="center"/>
    </xf>
    <xf numFmtId="0" fontId="2" fillId="0" borderId="137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138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3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7" fillId="0" borderId="133" xfId="0" applyFont="1" applyBorder="1" applyAlignment="1">
      <alignment horizontal="right" vertical="center"/>
    </xf>
    <xf numFmtId="0" fontId="7" fillId="33" borderId="24" xfId="0" applyFont="1" applyFill="1" applyBorder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40" xfId="0" applyFont="1" applyBorder="1" applyAlignment="1">
      <alignment horizontal="right" vertical="center"/>
    </xf>
    <xf numFmtId="0" fontId="7" fillId="0" borderId="140" xfId="0" applyFont="1" applyFill="1" applyBorder="1" applyAlignment="1">
      <alignment horizontal="right" vertical="center"/>
    </xf>
    <xf numFmtId="0" fontId="5" fillId="0" borderId="141" xfId="0" applyFont="1" applyBorder="1" applyAlignment="1">
      <alignment horizontal="right" vertical="center"/>
    </xf>
    <xf numFmtId="0" fontId="5" fillId="36" borderId="142" xfId="0" applyFont="1" applyFill="1" applyBorder="1" applyAlignment="1">
      <alignment horizontal="right" vertical="center"/>
    </xf>
    <xf numFmtId="0" fontId="7" fillId="0" borderId="143" xfId="0" applyFont="1" applyBorder="1" applyAlignment="1">
      <alignment horizontal="right" vertical="center"/>
    </xf>
    <xf numFmtId="0" fontId="5" fillId="0" borderId="144" xfId="0" applyFont="1" applyFill="1" applyBorder="1" applyAlignment="1">
      <alignment horizontal="right" vertical="center" wrapText="1"/>
    </xf>
    <xf numFmtId="0" fontId="5" fillId="0" borderId="89" xfId="0" applyFont="1" applyBorder="1" applyAlignment="1">
      <alignment horizontal="right" vertical="center"/>
    </xf>
    <xf numFmtId="0" fontId="7" fillId="0" borderId="145" xfId="0" applyFont="1" applyFill="1" applyBorder="1" applyAlignment="1">
      <alignment horizontal="right" vertical="center"/>
    </xf>
    <xf numFmtId="0" fontId="5" fillId="33" borderId="71" xfId="0" applyFont="1" applyFill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5" fillId="0" borderId="146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47" xfId="0" applyFont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6" fillId="0" borderId="90" xfId="0" applyFont="1" applyBorder="1" applyAlignment="1">
      <alignment horizontal="right"/>
    </xf>
    <xf numFmtId="49" fontId="5" fillId="0" borderId="127" xfId="0" applyNumberFormat="1" applyFont="1" applyFill="1" applyBorder="1" applyAlignment="1">
      <alignment horizontal="right" vertical="center"/>
    </xf>
    <xf numFmtId="0" fontId="5" fillId="0" borderId="127" xfId="0" applyFont="1" applyBorder="1" applyAlignment="1">
      <alignment horizontal="right" vertical="center"/>
    </xf>
    <xf numFmtId="0" fontId="6" fillId="0" borderId="127" xfId="0" applyFont="1" applyBorder="1" applyAlignment="1">
      <alignment horizontal="right"/>
    </xf>
    <xf numFmtId="0" fontId="6" fillId="33" borderId="39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8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0" fontId="5" fillId="0" borderId="149" xfId="0" applyFont="1" applyBorder="1" applyAlignment="1">
      <alignment horizontal="right" vertical="center"/>
    </xf>
    <xf numFmtId="0" fontId="5" fillId="0" borderId="150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151" xfId="0" applyFont="1" applyBorder="1" applyAlignment="1">
      <alignment horizontal="right" vertical="center"/>
    </xf>
    <xf numFmtId="0" fontId="5" fillId="0" borderId="152" xfId="0" applyFont="1" applyBorder="1" applyAlignment="1">
      <alignment horizontal="right" vertical="center"/>
    </xf>
    <xf numFmtId="0" fontId="5" fillId="0" borderId="153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03" xfId="0" applyFont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33" borderId="154" xfId="0" applyFont="1" applyFill="1" applyBorder="1" applyAlignment="1">
      <alignment horizontal="right" vertical="center"/>
    </xf>
    <xf numFmtId="0" fontId="5" fillId="0" borderId="155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56" xfId="0" applyFont="1" applyBorder="1" applyAlignment="1">
      <alignment horizontal="right" vertical="center"/>
    </xf>
    <xf numFmtId="49" fontId="2" fillId="0" borderId="61" xfId="0" applyNumberFormat="1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left" vertical="center"/>
    </xf>
    <xf numFmtId="1" fontId="2" fillId="0" borderId="44" xfId="0" applyNumberFormat="1" applyFont="1" applyFill="1" applyBorder="1" applyAlignment="1">
      <alignment horizontal="left" vertical="center"/>
    </xf>
    <xf numFmtId="0" fontId="2" fillId="0" borderId="157" xfId="0" applyFont="1" applyFill="1" applyBorder="1" applyAlignment="1">
      <alignment vertical="center"/>
    </xf>
    <xf numFmtId="0" fontId="2" fillId="0" borderId="157" xfId="0" applyFont="1" applyBorder="1" applyAlignment="1">
      <alignment vertical="center"/>
    </xf>
    <xf numFmtId="49" fontId="2" fillId="0" borderId="157" xfId="0" applyNumberFormat="1" applyFont="1" applyFill="1" applyBorder="1" applyAlignment="1">
      <alignment vertical="center"/>
    </xf>
    <xf numFmtId="49" fontId="2" fillId="0" borderId="44" xfId="0" applyNumberFormat="1" applyFont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106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1" fontId="2" fillId="0" borderId="47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8" xfId="0" applyFont="1" applyBorder="1" applyAlignment="1">
      <alignment horizontal="right" vertical="center"/>
    </xf>
    <xf numFmtId="0" fontId="7" fillId="33" borderId="159" xfId="0" applyFont="1" applyFill="1" applyBorder="1" applyAlignment="1">
      <alignment horizontal="right" vertical="center"/>
    </xf>
    <xf numFmtId="0" fontId="5" fillId="0" borderId="160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1" fontId="2" fillId="33" borderId="38" xfId="0" applyNumberFormat="1" applyFont="1" applyFill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5" fillId="0" borderId="47" xfId="0" applyFont="1" applyFill="1" applyBorder="1" applyAlignment="1">
      <alignment vertical="center" wrapText="1"/>
    </xf>
    <xf numFmtId="0" fontId="5" fillId="0" borderId="161" xfId="0" applyFont="1" applyFill="1" applyBorder="1" applyAlignment="1">
      <alignment vertical="center"/>
    </xf>
    <xf numFmtId="0" fontId="5" fillId="0" borderId="115" xfId="0" applyFont="1" applyBorder="1" applyAlignment="1">
      <alignment vertical="center"/>
    </xf>
    <xf numFmtId="0" fontId="5" fillId="0" borderId="161" xfId="0" applyFont="1" applyBorder="1" applyAlignment="1">
      <alignment vertical="center"/>
    </xf>
    <xf numFmtId="0" fontId="5" fillId="0" borderId="116" xfId="0" applyFont="1" applyBorder="1" applyAlignment="1">
      <alignment vertical="center"/>
    </xf>
    <xf numFmtId="0" fontId="7" fillId="0" borderId="16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49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163" xfId="0" applyFont="1" applyBorder="1" applyAlignment="1">
      <alignment horizontal="center" vertical="center"/>
    </xf>
    <xf numFmtId="49" fontId="2" fillId="0" borderId="164" xfId="0" applyNumberFormat="1" applyFont="1" applyBorder="1" applyAlignment="1">
      <alignment horizontal="left" vertical="center"/>
    </xf>
    <xf numFmtId="0" fontId="5" fillId="0" borderId="145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165" xfId="0" applyFont="1" applyBorder="1" applyAlignment="1">
      <alignment horizontal="right" vertical="center"/>
    </xf>
    <xf numFmtId="0" fontId="7" fillId="0" borderId="166" xfId="0" applyFont="1" applyBorder="1" applyAlignment="1">
      <alignment horizontal="right" vertical="center"/>
    </xf>
    <xf numFmtId="0" fontId="7" fillId="0" borderId="167" xfId="0" applyFont="1" applyBorder="1" applyAlignment="1">
      <alignment horizontal="right" vertical="center"/>
    </xf>
    <xf numFmtId="0" fontId="7" fillId="0" borderId="168" xfId="0" applyFont="1" applyBorder="1" applyAlignment="1">
      <alignment horizontal="right" vertical="center"/>
    </xf>
    <xf numFmtId="0" fontId="5" fillId="0" borderId="169" xfId="0" applyFont="1" applyBorder="1" applyAlignment="1">
      <alignment horizontal="right" vertical="center"/>
    </xf>
    <xf numFmtId="0" fontId="5" fillId="0" borderId="170" xfId="0" applyFont="1" applyBorder="1" applyAlignment="1">
      <alignment horizontal="right" vertical="center"/>
    </xf>
    <xf numFmtId="0" fontId="5" fillId="0" borderId="171" xfId="0" applyFont="1" applyBorder="1" applyAlignment="1">
      <alignment horizontal="right" vertical="center"/>
    </xf>
    <xf numFmtId="0" fontId="5" fillId="0" borderId="133" xfId="0" applyFont="1" applyFill="1" applyBorder="1" applyAlignment="1">
      <alignment horizontal="right" vertical="center"/>
    </xf>
    <xf numFmtId="0" fontId="2" fillId="0" borderId="16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5" fillId="0" borderId="172" xfId="0" applyFont="1" applyBorder="1" applyAlignment="1">
      <alignment vertical="center"/>
    </xf>
    <xf numFmtId="0" fontId="5" fillId="33" borderId="173" xfId="0" applyFont="1" applyFill="1" applyBorder="1" applyAlignment="1">
      <alignment vertical="center"/>
    </xf>
    <xf numFmtId="0" fontId="7" fillId="33" borderId="174" xfId="0" applyFont="1" applyFill="1" applyBorder="1" applyAlignment="1">
      <alignment vertical="center"/>
    </xf>
    <xf numFmtId="0" fontId="5" fillId="33" borderId="173" xfId="0" applyFont="1" applyFill="1" applyBorder="1" applyAlignment="1">
      <alignment horizontal="center" vertical="center"/>
    </xf>
    <xf numFmtId="0" fontId="5" fillId="33" borderId="174" xfId="0" applyFont="1" applyFill="1" applyBorder="1" applyAlignment="1">
      <alignment horizontal="center" vertical="center"/>
    </xf>
    <xf numFmtId="0" fontId="7" fillId="33" borderId="175" xfId="0" applyFont="1" applyFill="1" applyBorder="1" applyAlignment="1">
      <alignment horizontal="right" vertical="center"/>
    </xf>
    <xf numFmtId="49" fontId="2" fillId="0" borderId="41" xfId="0" applyNumberFormat="1" applyFont="1" applyBorder="1" applyAlignment="1">
      <alignment horizontal="left" vertical="center"/>
    </xf>
    <xf numFmtId="0" fontId="5" fillId="0" borderId="89" xfId="0" applyFont="1" applyBorder="1" applyAlignment="1">
      <alignment vertical="center"/>
    </xf>
    <xf numFmtId="49" fontId="5" fillId="0" borderId="176" xfId="0" applyNumberFormat="1" applyFont="1" applyBorder="1" applyAlignment="1">
      <alignment vertical="center"/>
    </xf>
    <xf numFmtId="0" fontId="5" fillId="0" borderId="177" xfId="0" applyFont="1" applyBorder="1" applyAlignment="1">
      <alignment vertical="center"/>
    </xf>
    <xf numFmtId="0" fontId="5" fillId="0" borderId="145" xfId="0" applyFont="1" applyFill="1" applyBorder="1" applyAlignment="1">
      <alignment vertical="center"/>
    </xf>
    <xf numFmtId="49" fontId="5" fillId="0" borderId="178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79" xfId="0" applyFont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7" fillId="0" borderId="180" xfId="0" applyFont="1" applyBorder="1" applyAlignment="1">
      <alignment vertical="center"/>
    </xf>
    <xf numFmtId="0" fontId="18" fillId="0" borderId="112" xfId="0" applyFont="1" applyBorder="1" applyAlignment="1">
      <alignment vertical="center"/>
    </xf>
    <xf numFmtId="0" fontId="18" fillId="0" borderId="181" xfId="0" applyFont="1" applyBorder="1" applyAlignment="1">
      <alignment vertical="center"/>
    </xf>
    <xf numFmtId="0" fontId="18" fillId="0" borderId="161" xfId="0" applyFont="1" applyBorder="1" applyAlignment="1">
      <alignment vertical="center"/>
    </xf>
    <xf numFmtId="0" fontId="18" fillId="0" borderId="116" xfId="0" applyFont="1" applyBorder="1" applyAlignment="1">
      <alignment vertical="center"/>
    </xf>
    <xf numFmtId="0" fontId="5" fillId="0" borderId="112" xfId="0" applyFont="1" applyBorder="1" applyAlignment="1">
      <alignment vertical="center"/>
    </xf>
    <xf numFmtId="0" fontId="5" fillId="0" borderId="181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7" fillId="0" borderId="118" xfId="0" applyFont="1" applyBorder="1" applyAlignment="1">
      <alignment vertical="center"/>
    </xf>
    <xf numFmtId="0" fontId="18" fillId="0" borderId="180" xfId="0" applyFont="1" applyBorder="1" applyAlignment="1">
      <alignment vertical="center"/>
    </xf>
    <xf numFmtId="0" fontId="18" fillId="0" borderId="109" xfId="0" applyFont="1" applyBorder="1" applyAlignment="1">
      <alignment vertical="center"/>
    </xf>
    <xf numFmtId="0" fontId="7" fillId="0" borderId="182" xfId="0" applyFont="1" applyBorder="1" applyAlignment="1">
      <alignment horizontal="right" vertical="center"/>
    </xf>
    <xf numFmtId="0" fontId="5" fillId="0" borderId="109" xfId="0" applyFont="1" applyBorder="1" applyAlignment="1">
      <alignment vertical="center"/>
    </xf>
    <xf numFmtId="49" fontId="2" fillId="0" borderId="65" xfId="0" applyNumberFormat="1" applyFont="1" applyBorder="1" applyAlignment="1">
      <alignment vertical="center"/>
    </xf>
    <xf numFmtId="49" fontId="2" fillId="0" borderId="183" xfId="0" applyNumberFormat="1" applyFont="1" applyBorder="1" applyAlignment="1">
      <alignment vertical="center"/>
    </xf>
    <xf numFmtId="0" fontId="5" fillId="0" borderId="153" xfId="0" applyFont="1" applyBorder="1" applyAlignment="1">
      <alignment vertical="center" wrapText="1"/>
    </xf>
    <xf numFmtId="0" fontId="7" fillId="0" borderId="184" xfId="0" applyFont="1" applyBorder="1" applyAlignment="1">
      <alignment vertical="center"/>
    </xf>
    <xf numFmtId="0" fontId="5" fillId="0" borderId="184" xfId="0" applyFont="1" applyBorder="1" applyAlignment="1">
      <alignment vertical="center"/>
    </xf>
    <xf numFmtId="0" fontId="5" fillId="0" borderId="185" xfId="0" applyFont="1" applyBorder="1" applyAlignment="1">
      <alignment vertical="center"/>
    </xf>
    <xf numFmtId="0" fontId="7" fillId="0" borderId="186" xfId="0" applyFont="1" applyBorder="1" applyAlignment="1">
      <alignment horizontal="right" vertical="center"/>
    </xf>
    <xf numFmtId="0" fontId="7" fillId="0" borderId="187" xfId="0" applyFont="1" applyBorder="1" applyAlignment="1">
      <alignment vertical="center"/>
    </xf>
    <xf numFmtId="0" fontId="7" fillId="0" borderId="188" xfId="0" applyFont="1" applyBorder="1" applyAlignment="1">
      <alignment vertical="center"/>
    </xf>
    <xf numFmtId="0" fontId="7" fillId="0" borderId="189" xfId="0" applyFont="1" applyBorder="1" applyAlignment="1">
      <alignment vertical="center"/>
    </xf>
    <xf numFmtId="0" fontId="7" fillId="0" borderId="190" xfId="0" applyFont="1" applyBorder="1" applyAlignment="1">
      <alignment vertical="center"/>
    </xf>
    <xf numFmtId="0" fontId="7" fillId="0" borderId="191" xfId="0" applyFont="1" applyBorder="1" applyAlignment="1">
      <alignment vertical="center"/>
    </xf>
    <xf numFmtId="0" fontId="5" fillId="0" borderId="19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5" fillId="0" borderId="192" xfId="0" applyFont="1" applyFill="1" applyBorder="1" applyAlignment="1">
      <alignment vertical="center"/>
    </xf>
    <xf numFmtId="0" fontId="5" fillId="0" borderId="121" xfId="0" applyFont="1" applyBorder="1" applyAlignment="1">
      <alignment horizontal="right" vertical="center"/>
    </xf>
    <xf numFmtId="0" fontId="5" fillId="0" borderId="95" xfId="0" applyFont="1" applyBorder="1" applyAlignment="1">
      <alignment horizontal="right" vertical="center"/>
    </xf>
    <xf numFmtId="0" fontId="5" fillId="0" borderId="193" xfId="0" applyFont="1" applyBorder="1" applyAlignment="1">
      <alignment horizontal="center" vertical="center"/>
    </xf>
    <xf numFmtId="49" fontId="2" fillId="0" borderId="133" xfId="0" applyNumberFormat="1" applyFont="1" applyBorder="1" applyAlignment="1">
      <alignment horizontal="left" vertical="center"/>
    </xf>
    <xf numFmtId="0" fontId="5" fillId="0" borderId="194" xfId="0" applyFont="1" applyBorder="1" applyAlignment="1">
      <alignment horizontal="left" vertical="center" wrapText="1"/>
    </xf>
    <xf numFmtId="0" fontId="5" fillId="0" borderId="95" xfId="0" applyFont="1" applyFill="1" applyBorder="1" applyAlignment="1">
      <alignment horizontal="right" vertical="center"/>
    </xf>
    <xf numFmtId="0" fontId="5" fillId="0" borderId="115" xfId="0" applyFont="1" applyFill="1" applyBorder="1" applyAlignment="1">
      <alignment vertical="center"/>
    </xf>
    <xf numFmtId="0" fontId="5" fillId="0" borderId="161" xfId="0" applyFont="1" applyFill="1" applyBorder="1" applyAlignment="1">
      <alignment vertical="center"/>
    </xf>
    <xf numFmtId="0" fontId="5" fillId="0" borderId="114" xfId="0" applyFont="1" applyFill="1" applyBorder="1" applyAlignment="1">
      <alignment vertical="center"/>
    </xf>
    <xf numFmtId="0" fontId="5" fillId="0" borderId="113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right" vertical="center"/>
    </xf>
    <xf numFmtId="0" fontId="5" fillId="0" borderId="195" xfId="0" applyFont="1" applyBorder="1" applyAlignment="1">
      <alignment horizontal="center" vertical="center"/>
    </xf>
    <xf numFmtId="49" fontId="2" fillId="0" borderId="110" xfId="0" applyNumberFormat="1" applyFont="1" applyBorder="1" applyAlignment="1">
      <alignment horizontal="left" vertical="center"/>
    </xf>
    <xf numFmtId="0" fontId="5" fillId="0" borderId="196" xfId="0" applyFont="1" applyBorder="1" applyAlignment="1">
      <alignment horizontal="left" vertical="center" wrapText="1"/>
    </xf>
    <xf numFmtId="0" fontId="5" fillId="0" borderId="96" xfId="0" applyFont="1" applyFill="1" applyBorder="1" applyAlignment="1">
      <alignment horizontal="right" vertical="center"/>
    </xf>
    <xf numFmtId="0" fontId="5" fillId="0" borderId="106" xfId="0" applyFont="1" applyFill="1" applyBorder="1" applyAlignment="1">
      <alignment vertical="center"/>
    </xf>
    <xf numFmtId="0" fontId="5" fillId="0" borderId="105" xfId="0" applyFont="1" applyFill="1" applyBorder="1" applyAlignment="1">
      <alignment vertical="center"/>
    </xf>
    <xf numFmtId="0" fontId="5" fillId="0" borderId="197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7" fillId="0" borderId="102" xfId="0" applyFont="1" applyFill="1" applyBorder="1" applyAlignment="1">
      <alignment horizontal="right" vertical="center"/>
    </xf>
    <xf numFmtId="0" fontId="5" fillId="0" borderId="106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right" vertical="center"/>
    </xf>
    <xf numFmtId="0" fontId="6" fillId="0" borderId="198" xfId="0" applyFont="1" applyFill="1" applyBorder="1" applyAlignment="1">
      <alignment horizontal="right" vertical="center"/>
    </xf>
    <xf numFmtId="0" fontId="7" fillId="0" borderId="115" xfId="0" applyFont="1" applyFill="1" applyBorder="1" applyAlignment="1">
      <alignment horizontal="right" vertical="center"/>
    </xf>
    <xf numFmtId="0" fontId="6" fillId="0" borderId="199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right" vertical="center"/>
    </xf>
    <xf numFmtId="0" fontId="6" fillId="0" borderId="16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7" fillId="0" borderId="161" xfId="0" applyFont="1" applyBorder="1" applyAlignment="1">
      <alignment vertical="center"/>
    </xf>
    <xf numFmtId="0" fontId="0" fillId="0" borderId="19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9" xfId="0" applyFont="1" applyFill="1" applyBorder="1" applyAlignment="1">
      <alignment vertical="center"/>
    </xf>
    <xf numFmtId="0" fontId="0" fillId="0" borderId="148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33" borderId="200" xfId="0" applyFont="1" applyFill="1" applyBorder="1" applyAlignment="1">
      <alignment horizontal="right" vertical="center"/>
    </xf>
    <xf numFmtId="0" fontId="5" fillId="33" borderId="201" xfId="0" applyFont="1" applyFill="1" applyBorder="1" applyAlignment="1">
      <alignment vertical="center"/>
    </xf>
    <xf numFmtId="0" fontId="7" fillId="33" borderId="202" xfId="0" applyFont="1" applyFill="1" applyBorder="1" applyAlignment="1">
      <alignment vertical="center"/>
    </xf>
    <xf numFmtId="0" fontId="7" fillId="33" borderId="201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19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160" xfId="0" applyFill="1" applyBorder="1" applyAlignment="1">
      <alignment vertical="center"/>
    </xf>
    <xf numFmtId="0" fontId="5" fillId="0" borderId="111" xfId="0" applyFont="1" applyBorder="1" applyAlignment="1">
      <alignment vertical="center" wrapText="1"/>
    </xf>
    <xf numFmtId="0" fontId="5" fillId="0" borderId="59" xfId="0" applyFont="1" applyBorder="1" applyAlignment="1">
      <alignment vertical="center"/>
    </xf>
    <xf numFmtId="0" fontId="5" fillId="0" borderId="113" xfId="0" applyFont="1" applyBorder="1" applyAlignment="1">
      <alignment vertical="center"/>
    </xf>
    <xf numFmtId="0" fontId="5" fillId="0" borderId="203" xfId="0" applyFont="1" applyFill="1" applyBorder="1" applyAlignment="1">
      <alignment vertical="center" wrapText="1"/>
    </xf>
    <xf numFmtId="0" fontId="5" fillId="0" borderId="204" xfId="0" applyFont="1" applyFill="1" applyBorder="1" applyAlignment="1">
      <alignment vertical="center"/>
    </xf>
    <xf numFmtId="0" fontId="5" fillId="0" borderId="205" xfId="0" applyFont="1" applyFill="1" applyBorder="1" applyAlignment="1">
      <alignment vertical="center"/>
    </xf>
    <xf numFmtId="0" fontId="7" fillId="0" borderId="204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206" xfId="0" applyFill="1" applyBorder="1" applyAlignment="1">
      <alignment vertical="center"/>
    </xf>
    <xf numFmtId="0" fontId="0" fillId="0" borderId="20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60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/>
    </xf>
    <xf numFmtId="0" fontId="5" fillId="0" borderId="135" xfId="0" applyFont="1" applyFill="1" applyBorder="1" applyAlignment="1">
      <alignment horizontal="left" vertical="center" wrapText="1"/>
    </xf>
    <xf numFmtId="0" fontId="5" fillId="0" borderId="106" xfId="0" applyFont="1" applyFill="1" applyBorder="1" applyAlignment="1">
      <alignment horizontal="right" vertical="center"/>
    </xf>
    <xf numFmtId="0" fontId="7" fillId="0" borderId="105" xfId="0" applyFont="1" applyFill="1" applyBorder="1" applyAlignment="1">
      <alignment horizontal="right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97" xfId="0" applyFont="1" applyFill="1" applyBorder="1" applyAlignment="1">
      <alignment horizontal="center" vertical="center"/>
    </xf>
    <xf numFmtId="0" fontId="5" fillId="0" borderId="15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7" borderId="207" xfId="0" applyFont="1" applyFill="1" applyBorder="1" applyAlignment="1">
      <alignment vertical="center"/>
    </xf>
    <xf numFmtId="0" fontId="5" fillId="37" borderId="208" xfId="0" applyFont="1" applyFill="1" applyBorder="1" applyAlignment="1">
      <alignment vertical="center"/>
    </xf>
    <xf numFmtId="0" fontId="7" fillId="0" borderId="99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100" xfId="0" applyFont="1" applyBorder="1" applyAlignment="1">
      <alignment horizontal="right" vertical="center"/>
    </xf>
    <xf numFmtId="0" fontId="19" fillId="0" borderId="110" xfId="0" applyFont="1" applyBorder="1" applyAlignment="1">
      <alignment vertical="center"/>
    </xf>
    <xf numFmtId="0" fontId="19" fillId="0" borderId="158" xfId="0" applyFont="1" applyBorder="1" applyAlignment="1">
      <alignment vertical="center"/>
    </xf>
    <xf numFmtId="0" fontId="5" fillId="0" borderId="158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7" borderId="209" xfId="0" applyFont="1" applyFill="1" applyBorder="1" applyAlignment="1">
      <alignment vertical="center"/>
    </xf>
    <xf numFmtId="0" fontId="5" fillId="37" borderId="210" xfId="0" applyFont="1" applyFill="1" applyBorder="1" applyAlignment="1">
      <alignment vertical="center"/>
    </xf>
    <xf numFmtId="0" fontId="2" fillId="37" borderId="210" xfId="0" applyFont="1" applyFill="1" applyBorder="1" applyAlignment="1">
      <alignment vertical="center"/>
    </xf>
    <xf numFmtId="0" fontId="2" fillId="37" borderId="164" xfId="0" applyFont="1" applyFill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33" borderId="71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5" fillId="33" borderId="16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49" fontId="7" fillId="33" borderId="16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40" xfId="0" applyFont="1" applyFill="1" applyBorder="1" applyAlignment="1">
      <alignment horizontal="left" vertical="center"/>
    </xf>
    <xf numFmtId="0" fontId="5" fillId="0" borderId="211" xfId="0" applyFont="1" applyBorder="1" applyAlignment="1">
      <alignment horizontal="center" vertical="center" wrapText="1"/>
    </xf>
    <xf numFmtId="0" fontId="5" fillId="0" borderId="212" xfId="0" applyFont="1" applyBorder="1" applyAlignment="1">
      <alignment vertical="center" wrapText="1"/>
    </xf>
    <xf numFmtId="49" fontId="5" fillId="0" borderId="213" xfId="0" applyNumberFormat="1" applyFont="1" applyBorder="1" applyAlignment="1">
      <alignment horizontal="center" vertical="center"/>
    </xf>
    <xf numFmtId="0" fontId="5" fillId="0" borderId="2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209" xfId="0" applyFont="1" applyBorder="1" applyAlignment="1">
      <alignment horizontal="center" vertical="center"/>
    </xf>
    <xf numFmtId="0" fontId="5" fillId="0" borderId="2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5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49" xfId="0" applyFont="1" applyBorder="1" applyAlignment="1">
      <alignment horizontal="right" vertical="center"/>
    </xf>
    <xf numFmtId="0" fontId="6" fillId="0" borderId="153" xfId="0" applyFont="1" applyBorder="1" applyAlignment="1">
      <alignment horizontal="right"/>
    </xf>
    <xf numFmtId="0" fontId="5" fillId="0" borderId="0" xfId="0" applyNumberFormat="1" applyFont="1" applyFill="1" applyBorder="1" applyAlignment="1">
      <alignment vertical="center" textRotation="60"/>
    </xf>
    <xf numFmtId="0" fontId="0" fillId="0" borderId="0" xfId="0" applyNumberFormat="1" applyFill="1" applyBorder="1" applyAlignment="1">
      <alignment vertical="center" textRotation="60"/>
    </xf>
    <xf numFmtId="0" fontId="5" fillId="0" borderId="16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5" fillId="33" borderId="16" xfId="0" applyNumberFormat="1" applyFont="1" applyFill="1" applyBorder="1" applyAlignment="1">
      <alignment horizontal="left" vertical="center"/>
    </xf>
    <xf numFmtId="0" fontId="6" fillId="33" borderId="40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6" fillId="0" borderId="215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33" borderId="216" xfId="0" applyNumberFormat="1" applyFont="1" applyFill="1" applyBorder="1" applyAlignment="1">
      <alignment horizontal="left" vertical="center"/>
    </xf>
    <xf numFmtId="0" fontId="5" fillId="33" borderId="216" xfId="0" applyFont="1" applyFill="1" applyBorder="1" applyAlignment="1">
      <alignment vertical="center"/>
    </xf>
    <xf numFmtId="0" fontId="5" fillId="33" borderId="217" xfId="0" applyFont="1" applyFill="1" applyBorder="1" applyAlignment="1">
      <alignment vertical="center" wrapText="1"/>
    </xf>
    <xf numFmtId="0" fontId="5" fillId="33" borderId="4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2" fillId="0" borderId="218" xfId="0" applyNumberFormat="1" applyFont="1" applyBorder="1" applyAlignment="1">
      <alignment horizontal="center" vertical="center"/>
    </xf>
    <xf numFmtId="49" fontId="2" fillId="0" borderId="219" xfId="0" applyNumberFormat="1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1"/>
  <sheetViews>
    <sheetView tabSelected="1" zoomScale="65" zoomScaleNormal="65" zoomScaleSheetLayoutView="70" zoomScalePageLayoutView="0" workbookViewId="0" topLeftCell="A118">
      <selection activeCell="U128" sqref="U128"/>
    </sheetView>
  </sheetViews>
  <sheetFormatPr defaultColWidth="9.00390625" defaultRowHeight="12.75"/>
  <cols>
    <col min="1" max="1" width="4.25390625" style="326" customWidth="1"/>
    <col min="2" max="2" width="15.375" style="7" customWidth="1"/>
    <col min="3" max="3" width="50.75390625" style="31" customWidth="1"/>
    <col min="4" max="4" width="6.625" style="30" customWidth="1"/>
    <col min="5" max="5" width="8.00390625" style="30" customWidth="1"/>
    <col min="6" max="6" width="4.875" style="30" bestFit="1" customWidth="1"/>
    <col min="7" max="7" width="4.375" style="30" customWidth="1"/>
    <col min="8" max="9" width="3.625" style="30" customWidth="1"/>
    <col min="10" max="10" width="4.75390625" style="30" customWidth="1"/>
    <col min="11" max="11" width="4.625" style="30" bestFit="1" customWidth="1"/>
    <col min="12" max="14" width="3.625" style="30" customWidth="1"/>
    <col min="15" max="15" width="4.75390625" style="30" customWidth="1"/>
    <col min="16" max="16" width="4.625" style="30" bestFit="1" customWidth="1"/>
    <col min="17" max="17" width="3.625" style="30" customWidth="1"/>
    <col min="18" max="21" width="4.625" style="30" bestFit="1" customWidth="1"/>
    <col min="22" max="22" width="3.625" style="30" customWidth="1"/>
    <col min="23" max="23" width="4.625" style="30" bestFit="1" customWidth="1"/>
    <col min="24" max="24" width="3.625" style="30" customWidth="1"/>
    <col min="25" max="25" width="4.125" style="30" customWidth="1"/>
    <col min="26" max="26" width="4.625" style="30" bestFit="1" customWidth="1"/>
    <col min="27" max="28" width="3.625" style="30" customWidth="1"/>
    <col min="29" max="29" width="3.375" style="30" customWidth="1"/>
    <col min="30" max="30" width="5.125" style="30" customWidth="1"/>
    <col min="31" max="31" width="4.625" style="30" bestFit="1" customWidth="1"/>
    <col min="32" max="34" width="3.625" style="30" customWidth="1"/>
    <col min="35" max="35" width="4.75390625" style="30" bestFit="1" customWidth="1"/>
    <col min="36" max="36" width="4.375" style="30" customWidth="1"/>
    <col min="37" max="38" width="3.625" style="30" customWidth="1"/>
    <col min="39" max="39" width="3.125" style="30" customWidth="1"/>
    <col min="40" max="40" width="5.00390625" style="30" bestFit="1" customWidth="1"/>
    <col min="41" max="41" width="5.00390625" style="326" customWidth="1"/>
    <col min="42" max="42" width="18.00390625" style="5" customWidth="1"/>
    <col min="43" max="43" width="5.125" style="326" customWidth="1"/>
    <col min="44" max="44" width="17.375" style="5" customWidth="1"/>
    <col min="45" max="45" width="9.125" style="30" customWidth="1"/>
    <col min="46" max="46" width="1.875" style="191" customWidth="1"/>
    <col min="47" max="48" width="9.25390625" style="89" bestFit="1" customWidth="1"/>
    <col min="49" max="49" width="9.125" style="89" customWidth="1"/>
    <col min="50" max="50" width="9.125" style="112" customWidth="1"/>
    <col min="51" max="51" width="9.125" style="194" customWidth="1"/>
    <col min="52" max="16384" width="9.125" style="30" customWidth="1"/>
  </cols>
  <sheetData>
    <row r="1" spans="2:38" ht="15.75"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640"/>
      <c r="AJ1" s="640"/>
      <c r="AK1" s="640"/>
      <c r="AL1" s="640"/>
    </row>
    <row r="2" ht="12.75" customHeight="1" hidden="1"/>
    <row r="3" spans="1:44" ht="21.75" customHeight="1">
      <c r="A3" s="641" t="s">
        <v>263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  <c r="AM3" s="642"/>
      <c r="AN3" s="642"/>
      <c r="AO3" s="642"/>
      <c r="AP3" s="642"/>
      <c r="AQ3" s="642"/>
      <c r="AR3" s="642"/>
    </row>
    <row r="4" spans="1:44" ht="21.75" customHeight="1">
      <c r="A4" s="377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327"/>
      <c r="AP4" s="190"/>
      <c r="AQ4" s="327"/>
      <c r="AR4" s="190"/>
    </row>
    <row r="5" spans="1:44" ht="21.75" customHeight="1">
      <c r="A5" s="377"/>
      <c r="B5" s="190"/>
      <c r="C5" s="14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327"/>
      <c r="AP5" s="190"/>
      <c r="AQ5" s="558" t="s">
        <v>282</v>
      </c>
      <c r="AR5" s="559"/>
    </row>
    <row r="6" spans="1:47" ht="16.5" thickBot="1">
      <c r="A6" s="643" t="s">
        <v>23</v>
      </c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4"/>
      <c r="AI6" s="644"/>
      <c r="AJ6" s="644"/>
      <c r="AK6" s="644"/>
      <c r="AL6" s="644"/>
      <c r="AM6" s="644"/>
      <c r="AN6" s="644"/>
      <c r="AO6" s="644"/>
      <c r="AP6" s="644"/>
      <c r="AQ6" s="644"/>
      <c r="AR6" s="644"/>
      <c r="AT6" s="637"/>
      <c r="AU6" s="634"/>
    </row>
    <row r="7" spans="2:47" ht="13.5" customHeight="1" hidden="1" thickBot="1">
      <c r="B7" s="8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T7" s="638"/>
      <c r="AU7" s="634"/>
    </row>
    <row r="8" spans="1:47" ht="12.75" customHeight="1">
      <c r="A8" s="635"/>
      <c r="B8" s="618" t="s">
        <v>20</v>
      </c>
      <c r="C8" s="616" t="s">
        <v>2</v>
      </c>
      <c r="D8" s="36" t="s">
        <v>0</v>
      </c>
      <c r="E8" s="37" t="s">
        <v>110</v>
      </c>
      <c r="F8" s="622" t="s">
        <v>1</v>
      </c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23"/>
      <c r="AE8" s="623"/>
      <c r="AF8" s="623"/>
      <c r="AG8" s="623"/>
      <c r="AH8" s="623"/>
      <c r="AI8" s="623"/>
      <c r="AJ8" s="38"/>
      <c r="AK8" s="38"/>
      <c r="AL8" s="38"/>
      <c r="AM8" s="39"/>
      <c r="AN8" s="40"/>
      <c r="AO8" s="628" t="s">
        <v>25</v>
      </c>
      <c r="AP8" s="629"/>
      <c r="AQ8" s="629"/>
      <c r="AR8" s="630"/>
      <c r="AS8" s="41"/>
      <c r="AT8" s="638"/>
      <c r="AU8" s="634"/>
    </row>
    <row r="9" spans="1:47" ht="13.5" customHeight="1" thickBot="1">
      <c r="A9" s="636"/>
      <c r="B9" s="619"/>
      <c r="C9" s="617"/>
      <c r="D9" s="42" t="s">
        <v>3</v>
      </c>
      <c r="E9" s="42"/>
      <c r="F9" s="43"/>
      <c r="G9" s="44"/>
      <c r="H9" s="44" t="s">
        <v>4</v>
      </c>
      <c r="I9" s="44"/>
      <c r="J9" s="45"/>
      <c r="K9" s="44"/>
      <c r="L9" s="44"/>
      <c r="M9" s="44" t="s">
        <v>5</v>
      </c>
      <c r="N9" s="44"/>
      <c r="O9" s="45"/>
      <c r="P9" s="44"/>
      <c r="Q9" s="44"/>
      <c r="R9" s="46" t="s">
        <v>6</v>
      </c>
      <c r="S9" s="44"/>
      <c r="T9" s="45"/>
      <c r="U9" s="44"/>
      <c r="V9" s="44"/>
      <c r="W9" s="46" t="s">
        <v>7</v>
      </c>
      <c r="X9" s="44"/>
      <c r="Y9" s="45"/>
      <c r="Z9" s="44"/>
      <c r="AA9" s="44"/>
      <c r="AB9" s="46" t="s">
        <v>8</v>
      </c>
      <c r="AC9" s="44"/>
      <c r="AD9" s="45"/>
      <c r="AE9" s="43"/>
      <c r="AF9" s="44"/>
      <c r="AG9" s="44" t="s">
        <v>9</v>
      </c>
      <c r="AH9" s="44"/>
      <c r="AI9" s="47"/>
      <c r="AJ9" s="43"/>
      <c r="AK9" s="44"/>
      <c r="AL9" s="44" t="s">
        <v>19</v>
      </c>
      <c r="AM9" s="44"/>
      <c r="AN9" s="45"/>
      <c r="AO9" s="648"/>
      <c r="AP9" s="649"/>
      <c r="AQ9" s="649"/>
      <c r="AR9" s="650"/>
      <c r="AS9" s="41"/>
      <c r="AT9" s="638"/>
      <c r="AU9" s="634"/>
    </row>
    <row r="10" spans="1:47" ht="15.75">
      <c r="A10" s="379"/>
      <c r="B10" s="1"/>
      <c r="C10" s="48"/>
      <c r="D10" s="49"/>
      <c r="E10" s="35"/>
      <c r="F10" s="50" t="s">
        <v>10</v>
      </c>
      <c r="G10" s="51" t="s">
        <v>12</v>
      </c>
      <c r="H10" s="51" t="s">
        <v>11</v>
      </c>
      <c r="I10" s="51" t="s">
        <v>13</v>
      </c>
      <c r="J10" s="52" t="s">
        <v>14</v>
      </c>
      <c r="K10" s="50" t="s">
        <v>10</v>
      </c>
      <c r="L10" s="51" t="s">
        <v>12</v>
      </c>
      <c r="M10" s="51" t="s">
        <v>11</v>
      </c>
      <c r="N10" s="51" t="s">
        <v>13</v>
      </c>
      <c r="O10" s="52" t="s">
        <v>14</v>
      </c>
      <c r="P10" s="50" t="s">
        <v>10</v>
      </c>
      <c r="Q10" s="51" t="s">
        <v>12</v>
      </c>
      <c r="R10" s="51" t="s">
        <v>11</v>
      </c>
      <c r="S10" s="51" t="s">
        <v>13</v>
      </c>
      <c r="T10" s="52" t="s">
        <v>14</v>
      </c>
      <c r="U10" s="50" t="s">
        <v>10</v>
      </c>
      <c r="V10" s="51" t="s">
        <v>12</v>
      </c>
      <c r="W10" s="51" t="s">
        <v>11</v>
      </c>
      <c r="X10" s="51" t="s">
        <v>13</v>
      </c>
      <c r="Y10" s="52" t="s">
        <v>14</v>
      </c>
      <c r="Z10" s="50" t="s">
        <v>10</v>
      </c>
      <c r="AA10" s="51" t="s">
        <v>12</v>
      </c>
      <c r="AB10" s="51" t="s">
        <v>11</v>
      </c>
      <c r="AC10" s="51" t="s">
        <v>13</v>
      </c>
      <c r="AD10" s="52" t="s">
        <v>14</v>
      </c>
      <c r="AE10" s="50" t="s">
        <v>10</v>
      </c>
      <c r="AF10" s="51" t="s">
        <v>12</v>
      </c>
      <c r="AG10" s="51" t="s">
        <v>11</v>
      </c>
      <c r="AH10" s="51" t="s">
        <v>13</v>
      </c>
      <c r="AI10" s="52" t="s">
        <v>14</v>
      </c>
      <c r="AJ10" s="53" t="s">
        <v>10</v>
      </c>
      <c r="AK10" s="33" t="s">
        <v>12</v>
      </c>
      <c r="AL10" s="33" t="s">
        <v>11</v>
      </c>
      <c r="AM10" s="33" t="s">
        <v>13</v>
      </c>
      <c r="AN10" s="54" t="s">
        <v>14</v>
      </c>
      <c r="AO10" s="328"/>
      <c r="AP10" s="170" t="s">
        <v>20</v>
      </c>
      <c r="AQ10" s="355"/>
      <c r="AR10" s="310" t="s">
        <v>20</v>
      </c>
      <c r="AS10" s="41"/>
      <c r="AT10" s="638"/>
      <c r="AU10" s="634"/>
    </row>
    <row r="11" spans="1:51" s="62" customFormat="1" ht="15.75">
      <c r="A11" s="339"/>
      <c r="B11" s="647" t="s">
        <v>101</v>
      </c>
      <c r="C11" s="646"/>
      <c r="D11" s="55">
        <f>SUM(D12:D21)</f>
        <v>25</v>
      </c>
      <c r="E11" s="55">
        <f>SUM(E12:E21)</f>
        <v>40</v>
      </c>
      <c r="F11" s="56">
        <f>SUM(F12:F21)</f>
        <v>7</v>
      </c>
      <c r="G11" s="56">
        <f>SUM(G12:G21)</f>
        <v>2</v>
      </c>
      <c r="H11" s="56">
        <f>SUM(H12:H21)</f>
        <v>0</v>
      </c>
      <c r="I11" s="56"/>
      <c r="J11" s="57">
        <f>SUM(J12:J21)</f>
        <v>12</v>
      </c>
      <c r="K11" s="58">
        <f>SUM(K12:K21)</f>
        <v>3</v>
      </c>
      <c r="L11" s="56">
        <f>SUM(L12:L21)</f>
        <v>2</v>
      </c>
      <c r="M11" s="56">
        <f>SUM(M12:M21)</f>
        <v>3</v>
      </c>
      <c r="N11" s="59"/>
      <c r="O11" s="60">
        <f>SUM(O12:O21)</f>
        <v>10</v>
      </c>
      <c r="P11" s="56">
        <f>SUM(P12:P21)</f>
        <v>2</v>
      </c>
      <c r="Q11" s="59">
        <f>SUM(Q12:Q21)</f>
        <v>0</v>
      </c>
      <c r="R11" s="56">
        <f>SUM(R12:R21)</f>
        <v>0</v>
      </c>
      <c r="S11" s="59"/>
      <c r="T11" s="57">
        <f>SUM(T12:T21)</f>
        <v>4</v>
      </c>
      <c r="U11" s="58">
        <f>SUM(U12:U21)</f>
        <v>2</v>
      </c>
      <c r="V11" s="56">
        <f>SUM(V12:V21)</f>
        <v>0</v>
      </c>
      <c r="W11" s="56">
        <f>SUM(W12:W21)</f>
        <v>0</v>
      </c>
      <c r="X11" s="59"/>
      <c r="Y11" s="60">
        <f>SUM(Y12:Y21)</f>
        <v>4</v>
      </c>
      <c r="Z11" s="56">
        <f>SUM(Z12:Z21)</f>
        <v>2</v>
      </c>
      <c r="AA11" s="56">
        <f>SUM(AA12:AA21)</f>
        <v>0</v>
      </c>
      <c r="AB11" s="56">
        <f>SUM(AB12:AB21)</f>
        <v>0</v>
      </c>
      <c r="AC11" s="59"/>
      <c r="AD11" s="57">
        <f>SUM(AD12:AD21)</f>
        <v>5</v>
      </c>
      <c r="AE11" s="58">
        <f>SUM(AE12:AE21)</f>
        <v>2</v>
      </c>
      <c r="AF11" s="56">
        <f>SUM(AF12:AF21)</f>
        <v>0</v>
      </c>
      <c r="AG11" s="56">
        <f>SUM(AG12:AG21)</f>
        <v>0</v>
      </c>
      <c r="AH11" s="59"/>
      <c r="AI11" s="60">
        <f>SUM(AI12:AI21)</f>
        <v>5</v>
      </c>
      <c r="AJ11" s="56">
        <f>SUM(AJ12:AJ21)</f>
        <v>0</v>
      </c>
      <c r="AK11" s="56">
        <f>SUM(AK12:AK21)</f>
        <v>0</v>
      </c>
      <c r="AL11" s="56">
        <f>SUM(AL12:AL21)</f>
        <v>0</v>
      </c>
      <c r="AM11" s="59"/>
      <c r="AN11" s="55">
        <f>SUM(AN12:AN21)</f>
        <v>0</v>
      </c>
      <c r="AO11" s="329"/>
      <c r="AP11" s="16"/>
      <c r="AQ11" s="356"/>
      <c r="AR11" s="311"/>
      <c r="AS11" s="61"/>
      <c r="AT11" s="195"/>
      <c r="AU11" s="196"/>
      <c r="AV11" s="197"/>
      <c r="AW11" s="198"/>
      <c r="AX11" s="196"/>
      <c r="AY11" s="199"/>
    </row>
    <row r="12" spans="1:48" ht="18" customHeight="1">
      <c r="A12" s="337" t="s">
        <v>4</v>
      </c>
      <c r="B12" s="3" t="s">
        <v>173</v>
      </c>
      <c r="C12" s="63" t="s">
        <v>71</v>
      </c>
      <c r="D12" s="64">
        <f>SUM(F12,G12,H12,K12,L12,M12,P12,Q12,R12,U12,V12,W12,Z12,AA12,AB12,AE12,AF12,AG12,AJ12,AK12,AL12)</f>
        <v>5</v>
      </c>
      <c r="E12" s="65">
        <f>SUM(J12,O12,T12,Y12,AD12,AI12,AN12)</f>
        <v>6</v>
      </c>
      <c r="F12" s="72">
        <v>3</v>
      </c>
      <c r="G12" s="283">
        <v>2</v>
      </c>
      <c r="H12" s="73">
        <v>0</v>
      </c>
      <c r="I12" s="74" t="s">
        <v>15</v>
      </c>
      <c r="J12" s="75">
        <v>6</v>
      </c>
      <c r="K12" s="73"/>
      <c r="L12" s="283"/>
      <c r="M12" s="73"/>
      <c r="N12" s="74"/>
      <c r="O12" s="75"/>
      <c r="P12" s="73"/>
      <c r="Q12" s="119"/>
      <c r="R12" s="67"/>
      <c r="S12" s="68"/>
      <c r="T12" s="69"/>
      <c r="U12" s="67"/>
      <c r="V12" s="119"/>
      <c r="W12" s="67"/>
      <c r="X12" s="68"/>
      <c r="Y12" s="69"/>
      <c r="Z12" s="67"/>
      <c r="AA12" s="119"/>
      <c r="AB12" s="67"/>
      <c r="AC12" s="68"/>
      <c r="AD12" s="69"/>
      <c r="AE12" s="66"/>
      <c r="AF12" s="119"/>
      <c r="AG12" s="67"/>
      <c r="AH12" s="68"/>
      <c r="AI12" s="69"/>
      <c r="AJ12" s="66"/>
      <c r="AK12" s="119"/>
      <c r="AL12" s="67"/>
      <c r="AM12" s="68"/>
      <c r="AN12" s="69"/>
      <c r="AO12" s="330"/>
      <c r="AP12" s="302"/>
      <c r="AQ12" s="357"/>
      <c r="AR12" s="303"/>
      <c r="AS12" s="41"/>
      <c r="AU12" s="200"/>
      <c r="AV12" s="193"/>
    </row>
    <row r="13" spans="1:48" ht="18" customHeight="1">
      <c r="A13" s="380" t="s">
        <v>5</v>
      </c>
      <c r="B13" s="3" t="s">
        <v>174</v>
      </c>
      <c r="C13" s="70" t="s">
        <v>72</v>
      </c>
      <c r="D13" s="64">
        <f aca="true" t="shared" si="0" ref="D13:D21">SUM(F13,G13,H13,K13,L13,M13,P13,Q13,R13,U13,V13,W13,Z13,AA13,AB13,AE13,AF13,AG13,AJ13,AK13,AL13)</f>
        <v>5</v>
      </c>
      <c r="E13" s="65">
        <f aca="true" t="shared" si="1" ref="E13:E21">SUM(J13,O13,T13,Y13,AD13,AI13,AN13)</f>
        <v>6</v>
      </c>
      <c r="F13" s="72"/>
      <c r="G13" s="83"/>
      <c r="H13" s="73"/>
      <c r="I13" s="74"/>
      <c r="J13" s="75"/>
      <c r="K13" s="73">
        <v>3</v>
      </c>
      <c r="L13" s="83">
        <v>2</v>
      </c>
      <c r="M13" s="73">
        <v>0</v>
      </c>
      <c r="N13" s="74" t="s">
        <v>15</v>
      </c>
      <c r="O13" s="75">
        <v>6</v>
      </c>
      <c r="P13" s="73"/>
      <c r="Q13" s="78"/>
      <c r="R13" s="67"/>
      <c r="S13" s="68"/>
      <c r="T13" s="69"/>
      <c r="U13" s="67"/>
      <c r="V13" s="78"/>
      <c r="W13" s="67"/>
      <c r="X13" s="68"/>
      <c r="Y13" s="69"/>
      <c r="Z13" s="67"/>
      <c r="AA13" s="78"/>
      <c r="AB13" s="67"/>
      <c r="AC13" s="68"/>
      <c r="AD13" s="69"/>
      <c r="AE13" s="66"/>
      <c r="AF13" s="78"/>
      <c r="AG13" s="67"/>
      <c r="AH13" s="68"/>
      <c r="AI13" s="69"/>
      <c r="AJ13" s="66"/>
      <c r="AK13" s="78"/>
      <c r="AL13" s="67"/>
      <c r="AM13" s="68"/>
      <c r="AN13" s="69"/>
      <c r="AO13" s="331" t="s">
        <v>4</v>
      </c>
      <c r="AP13" s="276" t="s">
        <v>175</v>
      </c>
      <c r="AQ13" s="358"/>
      <c r="AR13" s="304"/>
      <c r="AS13" s="41"/>
      <c r="AT13" s="201"/>
      <c r="AU13" s="112"/>
      <c r="AV13" s="193"/>
    </row>
    <row r="14" spans="1:48" ht="18" customHeight="1">
      <c r="A14" s="380" t="s">
        <v>6</v>
      </c>
      <c r="B14" s="3" t="s">
        <v>176</v>
      </c>
      <c r="C14" s="70" t="s">
        <v>73</v>
      </c>
      <c r="D14" s="64">
        <f t="shared" si="0"/>
        <v>2</v>
      </c>
      <c r="E14" s="65">
        <f t="shared" si="1"/>
        <v>3</v>
      </c>
      <c r="F14" s="72">
        <v>2</v>
      </c>
      <c r="G14" s="83">
        <v>0</v>
      </c>
      <c r="H14" s="73">
        <v>0</v>
      </c>
      <c r="I14" s="74" t="s">
        <v>15</v>
      </c>
      <c r="J14" s="75">
        <v>3</v>
      </c>
      <c r="K14" s="72"/>
      <c r="L14" s="83"/>
      <c r="M14" s="73"/>
      <c r="N14" s="74"/>
      <c r="O14" s="75"/>
      <c r="P14" s="73"/>
      <c r="Q14" s="78"/>
      <c r="R14" s="67"/>
      <c r="S14" s="68"/>
      <c r="T14" s="69"/>
      <c r="U14" s="67"/>
      <c r="V14" s="78"/>
      <c r="W14" s="67"/>
      <c r="X14" s="68"/>
      <c r="Y14" s="69"/>
      <c r="Z14" s="67"/>
      <c r="AA14" s="78"/>
      <c r="AB14" s="67"/>
      <c r="AC14" s="68"/>
      <c r="AD14" s="69"/>
      <c r="AE14" s="66"/>
      <c r="AF14" s="78"/>
      <c r="AG14" s="67"/>
      <c r="AH14" s="68"/>
      <c r="AI14" s="69"/>
      <c r="AJ14" s="72"/>
      <c r="AK14" s="83"/>
      <c r="AL14" s="73"/>
      <c r="AM14" s="74"/>
      <c r="AN14" s="75"/>
      <c r="AO14" s="331"/>
      <c r="AP14" s="298"/>
      <c r="AQ14" s="359"/>
      <c r="AR14" s="305"/>
      <c r="AS14" s="41"/>
      <c r="AT14" s="201"/>
      <c r="AU14" s="112"/>
      <c r="AV14" s="193"/>
    </row>
    <row r="15" spans="1:48" ht="18" customHeight="1">
      <c r="A15" s="380" t="s">
        <v>7</v>
      </c>
      <c r="B15" s="3" t="s">
        <v>177</v>
      </c>
      <c r="C15" s="76" t="s">
        <v>105</v>
      </c>
      <c r="D15" s="64">
        <f t="shared" si="0"/>
        <v>2</v>
      </c>
      <c r="E15" s="65">
        <f t="shared" si="1"/>
        <v>2</v>
      </c>
      <c r="F15" s="171"/>
      <c r="G15" s="284"/>
      <c r="H15" s="172"/>
      <c r="I15" s="173"/>
      <c r="J15" s="174"/>
      <c r="K15" s="72">
        <v>0</v>
      </c>
      <c r="L15" s="83">
        <v>0</v>
      </c>
      <c r="M15" s="73">
        <v>2</v>
      </c>
      <c r="N15" s="74" t="s">
        <v>276</v>
      </c>
      <c r="O15" s="75">
        <v>2</v>
      </c>
      <c r="P15" s="73"/>
      <c r="Q15" s="78"/>
      <c r="R15" s="77"/>
      <c r="S15" s="78"/>
      <c r="T15" s="79"/>
      <c r="U15" s="67"/>
      <c r="V15" s="78"/>
      <c r="W15" s="67"/>
      <c r="X15" s="68"/>
      <c r="Y15" s="69"/>
      <c r="Z15" s="67"/>
      <c r="AA15" s="78"/>
      <c r="AB15" s="67"/>
      <c r="AC15" s="68"/>
      <c r="AD15" s="80"/>
      <c r="AE15" s="66"/>
      <c r="AF15" s="78"/>
      <c r="AG15" s="67"/>
      <c r="AH15" s="68"/>
      <c r="AI15" s="69"/>
      <c r="AJ15" s="72"/>
      <c r="AK15" s="83"/>
      <c r="AL15" s="73"/>
      <c r="AM15" s="74"/>
      <c r="AN15" s="75"/>
      <c r="AO15" s="331" t="s">
        <v>6</v>
      </c>
      <c r="AP15" s="276" t="s">
        <v>177</v>
      </c>
      <c r="AQ15" s="359"/>
      <c r="AR15" s="305"/>
      <c r="AS15" s="41"/>
      <c r="AT15" s="201"/>
      <c r="AU15" s="112"/>
      <c r="AV15" s="193"/>
    </row>
    <row r="16" spans="1:48" ht="18" customHeight="1">
      <c r="A16" s="380" t="s">
        <v>8</v>
      </c>
      <c r="B16" s="3" t="s">
        <v>178</v>
      </c>
      <c r="C16" s="70" t="s">
        <v>74</v>
      </c>
      <c r="D16" s="64">
        <f t="shared" si="0"/>
        <v>2</v>
      </c>
      <c r="E16" s="65">
        <f t="shared" si="1"/>
        <v>5</v>
      </c>
      <c r="F16" s="66"/>
      <c r="G16" s="78"/>
      <c r="H16" s="67"/>
      <c r="I16" s="68"/>
      <c r="J16" s="69"/>
      <c r="K16" s="66"/>
      <c r="L16" s="78"/>
      <c r="M16" s="77"/>
      <c r="N16" s="78"/>
      <c r="O16" s="79"/>
      <c r="P16" s="73"/>
      <c r="Q16" s="83"/>
      <c r="R16" s="73"/>
      <c r="S16" s="74"/>
      <c r="T16" s="75"/>
      <c r="U16" s="73"/>
      <c r="V16" s="83"/>
      <c r="W16" s="73"/>
      <c r="X16" s="74"/>
      <c r="Y16" s="75"/>
      <c r="Z16" s="169">
        <v>2</v>
      </c>
      <c r="AA16" s="83">
        <v>0</v>
      </c>
      <c r="AB16" s="110">
        <v>0</v>
      </c>
      <c r="AC16" s="74" t="s">
        <v>15</v>
      </c>
      <c r="AD16" s="75">
        <v>5</v>
      </c>
      <c r="AE16" s="66"/>
      <c r="AF16" s="78"/>
      <c r="AG16" s="67"/>
      <c r="AH16" s="68"/>
      <c r="AI16" s="69"/>
      <c r="AJ16" s="72"/>
      <c r="AK16" s="83"/>
      <c r="AL16" s="73"/>
      <c r="AM16" s="74"/>
      <c r="AN16" s="75"/>
      <c r="AO16" s="332" t="s">
        <v>38</v>
      </c>
      <c r="AP16" s="276" t="s">
        <v>292</v>
      </c>
      <c r="AQ16" s="359"/>
      <c r="AR16" s="305"/>
      <c r="AS16" s="41"/>
      <c r="AT16" s="201"/>
      <c r="AU16" s="112"/>
      <c r="AV16" s="193"/>
    </row>
    <row r="17" spans="1:48" ht="18" customHeight="1">
      <c r="A17" s="380" t="s">
        <v>9</v>
      </c>
      <c r="B17" s="3" t="s">
        <v>179</v>
      </c>
      <c r="C17" s="81" t="s">
        <v>75</v>
      </c>
      <c r="D17" s="64">
        <f t="shared" si="0"/>
        <v>2</v>
      </c>
      <c r="E17" s="65">
        <f t="shared" si="1"/>
        <v>4</v>
      </c>
      <c r="F17" s="66"/>
      <c r="G17" s="78"/>
      <c r="H17" s="67"/>
      <c r="I17" s="68"/>
      <c r="J17" s="69"/>
      <c r="K17" s="67"/>
      <c r="L17" s="78"/>
      <c r="M17" s="67"/>
      <c r="N17" s="68"/>
      <c r="O17" s="69"/>
      <c r="P17" s="169">
        <v>2</v>
      </c>
      <c r="Q17" s="83">
        <v>0</v>
      </c>
      <c r="R17" s="73">
        <v>0</v>
      </c>
      <c r="S17" s="74" t="s">
        <v>15</v>
      </c>
      <c r="T17" s="75">
        <v>4</v>
      </c>
      <c r="U17" s="73"/>
      <c r="V17" s="83"/>
      <c r="W17" s="73"/>
      <c r="X17" s="74"/>
      <c r="Y17" s="75"/>
      <c r="Z17" s="73"/>
      <c r="AA17" s="83"/>
      <c r="AB17" s="73"/>
      <c r="AC17" s="74"/>
      <c r="AD17" s="75"/>
      <c r="AE17" s="66"/>
      <c r="AF17" s="78"/>
      <c r="AG17" s="67"/>
      <c r="AH17" s="68"/>
      <c r="AI17" s="69"/>
      <c r="AJ17" s="72"/>
      <c r="AK17" s="83"/>
      <c r="AL17" s="73"/>
      <c r="AM17" s="74"/>
      <c r="AN17" s="75"/>
      <c r="AO17" s="333" t="s">
        <v>5</v>
      </c>
      <c r="AP17" s="276" t="s">
        <v>180</v>
      </c>
      <c r="AQ17" s="359"/>
      <c r="AR17" s="305"/>
      <c r="AS17" s="41"/>
      <c r="AT17" s="201"/>
      <c r="AU17" s="112"/>
      <c r="AV17" s="193"/>
    </row>
    <row r="18" spans="1:48" ht="18" customHeight="1">
      <c r="A18" s="380" t="s">
        <v>19</v>
      </c>
      <c r="B18" s="3" t="s">
        <v>181</v>
      </c>
      <c r="C18" s="82" t="s">
        <v>76</v>
      </c>
      <c r="D18" s="64">
        <f t="shared" si="0"/>
        <v>2</v>
      </c>
      <c r="E18" s="65">
        <f t="shared" si="1"/>
        <v>4</v>
      </c>
      <c r="F18" s="66"/>
      <c r="G18" s="78"/>
      <c r="H18" s="67"/>
      <c r="I18" s="68"/>
      <c r="J18" s="69"/>
      <c r="K18" s="67"/>
      <c r="L18" s="78"/>
      <c r="M18" s="67"/>
      <c r="N18" s="68"/>
      <c r="O18" s="69"/>
      <c r="P18" s="67"/>
      <c r="Q18" s="78"/>
      <c r="R18" s="67"/>
      <c r="S18" s="68"/>
      <c r="T18" s="69"/>
      <c r="U18" s="73">
        <v>2</v>
      </c>
      <c r="V18" s="83">
        <v>0</v>
      </c>
      <c r="W18" s="73">
        <v>0</v>
      </c>
      <c r="X18" s="74" t="s">
        <v>15</v>
      </c>
      <c r="Y18" s="75">
        <v>4</v>
      </c>
      <c r="Z18" s="73"/>
      <c r="AA18" s="83"/>
      <c r="AB18" s="73"/>
      <c r="AC18" s="74"/>
      <c r="AD18" s="75"/>
      <c r="AE18" s="66"/>
      <c r="AF18" s="78"/>
      <c r="AG18" s="67"/>
      <c r="AH18" s="68"/>
      <c r="AI18" s="69"/>
      <c r="AJ18" s="72"/>
      <c r="AK18" s="83"/>
      <c r="AL18" s="73"/>
      <c r="AM18" s="74"/>
      <c r="AN18" s="75"/>
      <c r="AO18" s="333" t="s">
        <v>9</v>
      </c>
      <c r="AP18" s="276" t="s">
        <v>179</v>
      </c>
      <c r="AQ18" s="359"/>
      <c r="AR18" s="305"/>
      <c r="AS18" s="41"/>
      <c r="AT18" s="201"/>
      <c r="AU18" s="112"/>
      <c r="AV18" s="193"/>
    </row>
    <row r="19" spans="1:48" ht="18" customHeight="1">
      <c r="A19" s="380" t="s">
        <v>24</v>
      </c>
      <c r="B19" s="3" t="s">
        <v>182</v>
      </c>
      <c r="C19" s="82" t="s">
        <v>169</v>
      </c>
      <c r="D19" s="64">
        <f t="shared" si="0"/>
        <v>2</v>
      </c>
      <c r="E19" s="65">
        <f t="shared" si="1"/>
        <v>3</v>
      </c>
      <c r="F19" s="66">
        <v>2</v>
      </c>
      <c r="G19" s="78">
        <v>0</v>
      </c>
      <c r="H19" s="67">
        <v>0</v>
      </c>
      <c r="I19" s="68" t="s">
        <v>15</v>
      </c>
      <c r="J19" s="69">
        <v>3</v>
      </c>
      <c r="K19" s="67"/>
      <c r="L19" s="78"/>
      <c r="M19" s="67"/>
      <c r="N19" s="68"/>
      <c r="O19" s="69"/>
      <c r="P19" s="73"/>
      <c r="Q19" s="83"/>
      <c r="R19" s="73"/>
      <c r="S19" s="74"/>
      <c r="T19" s="75"/>
      <c r="U19" s="73"/>
      <c r="V19" s="83"/>
      <c r="W19" s="73"/>
      <c r="X19" s="74"/>
      <c r="Y19" s="75"/>
      <c r="Z19" s="73"/>
      <c r="AA19" s="83"/>
      <c r="AB19" s="73"/>
      <c r="AC19" s="74"/>
      <c r="AD19" s="75"/>
      <c r="AE19" s="66"/>
      <c r="AF19" s="78"/>
      <c r="AG19" s="67"/>
      <c r="AH19" s="68"/>
      <c r="AI19" s="69"/>
      <c r="AJ19" s="66"/>
      <c r="AK19" s="78"/>
      <c r="AL19" s="67"/>
      <c r="AM19" s="68"/>
      <c r="AN19" s="69"/>
      <c r="AO19" s="331"/>
      <c r="AP19" s="298"/>
      <c r="AQ19" s="359"/>
      <c r="AR19" s="305"/>
      <c r="AS19" s="41"/>
      <c r="AT19" s="201"/>
      <c r="AU19" s="112"/>
      <c r="AV19" s="193"/>
    </row>
    <row r="20" spans="1:48" ht="18" customHeight="1">
      <c r="A20" s="380" t="s">
        <v>26</v>
      </c>
      <c r="B20" s="3" t="s">
        <v>183</v>
      </c>
      <c r="C20" s="571" t="s">
        <v>295</v>
      </c>
      <c r="D20" s="64">
        <f>SUM(F20,G20,H20,K20,L20,M20,P20,Q20,R20,U20,V20,W20,Z20,AA20,AB20,AE20,AF20,AG20,AJ20,AK20,AL20)</f>
        <v>1</v>
      </c>
      <c r="E20" s="65">
        <f>SUM(J20,O20,T20,Y20,AD20,AI20,AN20)</f>
        <v>2</v>
      </c>
      <c r="F20" s="66"/>
      <c r="G20" s="78"/>
      <c r="H20" s="67"/>
      <c r="I20" s="68"/>
      <c r="J20" s="69"/>
      <c r="K20" s="67">
        <v>0</v>
      </c>
      <c r="L20" s="78">
        <v>0</v>
      </c>
      <c r="M20" s="67">
        <v>1</v>
      </c>
      <c r="N20" s="68" t="s">
        <v>276</v>
      </c>
      <c r="O20" s="69">
        <v>2</v>
      </c>
      <c r="P20" s="73"/>
      <c r="Q20" s="83"/>
      <c r="R20" s="73"/>
      <c r="S20" s="74"/>
      <c r="T20" s="75"/>
      <c r="U20" s="73"/>
      <c r="V20" s="83"/>
      <c r="W20" s="73"/>
      <c r="X20" s="74"/>
      <c r="Y20" s="75"/>
      <c r="Z20" s="123"/>
      <c r="AA20" s="218"/>
      <c r="AB20" s="123"/>
      <c r="AC20" s="124"/>
      <c r="AD20" s="426"/>
      <c r="AE20" s="41"/>
      <c r="AF20" s="285"/>
      <c r="AG20" s="35"/>
      <c r="AH20" s="87"/>
      <c r="AI20" s="88"/>
      <c r="AJ20" s="41"/>
      <c r="AK20" s="285"/>
      <c r="AL20" s="35"/>
      <c r="AM20" s="87"/>
      <c r="AN20" s="88"/>
      <c r="AO20" s="331" t="s">
        <v>24</v>
      </c>
      <c r="AP20" s="298" t="s">
        <v>182</v>
      </c>
      <c r="AQ20" s="359"/>
      <c r="AR20" s="305"/>
      <c r="AS20" s="41"/>
      <c r="AT20" s="201"/>
      <c r="AU20" s="112"/>
      <c r="AV20" s="193"/>
    </row>
    <row r="21" spans="1:48" ht="30" customHeight="1">
      <c r="A21" s="380" t="s">
        <v>27</v>
      </c>
      <c r="B21" s="3" t="s">
        <v>184</v>
      </c>
      <c r="C21" s="85" t="s">
        <v>77</v>
      </c>
      <c r="D21" s="64">
        <f t="shared" si="0"/>
        <v>2</v>
      </c>
      <c r="E21" s="65">
        <f t="shared" si="1"/>
        <v>5</v>
      </c>
      <c r="F21" s="41"/>
      <c r="G21" s="285"/>
      <c r="H21" s="35"/>
      <c r="I21" s="87"/>
      <c r="J21" s="88"/>
      <c r="K21" s="35"/>
      <c r="L21" s="285"/>
      <c r="M21" s="35"/>
      <c r="N21" s="87"/>
      <c r="O21" s="88"/>
      <c r="P21" s="89"/>
      <c r="Q21" s="286"/>
      <c r="R21" s="89"/>
      <c r="S21" s="90"/>
      <c r="T21" s="91"/>
      <c r="U21" s="89"/>
      <c r="V21" s="286"/>
      <c r="W21" s="89"/>
      <c r="X21" s="90"/>
      <c r="Y21" s="91"/>
      <c r="Z21" s="92"/>
      <c r="AA21" s="95"/>
      <c r="AB21" s="94"/>
      <c r="AC21" s="95"/>
      <c r="AD21" s="63"/>
      <c r="AE21" s="41">
        <v>2</v>
      </c>
      <c r="AF21" s="285">
        <v>0</v>
      </c>
      <c r="AG21" s="35">
        <v>0</v>
      </c>
      <c r="AH21" s="87" t="s">
        <v>15</v>
      </c>
      <c r="AI21" s="88">
        <v>5</v>
      </c>
      <c r="AJ21" s="41"/>
      <c r="AK21" s="285"/>
      <c r="AL21" s="89"/>
      <c r="AM21" s="87"/>
      <c r="AN21" s="88"/>
      <c r="AO21" s="331"/>
      <c r="AP21" s="298"/>
      <c r="AQ21" s="360"/>
      <c r="AR21" s="305"/>
      <c r="AS21" s="41"/>
      <c r="AT21" s="201"/>
      <c r="AU21" s="112"/>
      <c r="AV21" s="193"/>
    </row>
    <row r="22" spans="1:48" ht="18" customHeight="1">
      <c r="A22" s="339"/>
      <c r="B22" s="645" t="s">
        <v>273</v>
      </c>
      <c r="C22" s="646"/>
      <c r="D22" s="99">
        <f>SUM(D23:D29)</f>
        <v>14</v>
      </c>
      <c r="E22" s="100">
        <f>SUM(E23:E29)</f>
        <v>16</v>
      </c>
      <c r="F22" s="101">
        <f>SUM(F23:F29)</f>
        <v>2</v>
      </c>
      <c r="G22" s="101">
        <f>SUM(G23:G29)</f>
        <v>0</v>
      </c>
      <c r="H22" s="101">
        <f>SUM(H23:H29)</f>
        <v>0</v>
      </c>
      <c r="I22" s="102"/>
      <c r="J22" s="101">
        <f>SUM(J23:J29)</f>
        <v>2</v>
      </c>
      <c r="K22" s="101">
        <f>SUM(K23:K29)</f>
        <v>1</v>
      </c>
      <c r="L22" s="101">
        <f>SUM(L23:L29)</f>
        <v>1</v>
      </c>
      <c r="M22" s="101">
        <f>SUM(M23:M29)</f>
        <v>0</v>
      </c>
      <c r="N22" s="102"/>
      <c r="O22" s="101">
        <f>SUM(O23:O29)</f>
        <v>2</v>
      </c>
      <c r="P22" s="101">
        <f>SUM(P23:P29)</f>
        <v>0</v>
      </c>
      <c r="Q22" s="101">
        <f>SUM(Q23:Q29)</f>
        <v>0</v>
      </c>
      <c r="R22" s="101">
        <f>SUM(R23:R29)</f>
        <v>0</v>
      </c>
      <c r="S22" s="102"/>
      <c r="T22" s="101">
        <f>SUM(T23:T29)</f>
        <v>0</v>
      </c>
      <c r="U22" s="101">
        <f>SUM(U23:U29)</f>
        <v>2</v>
      </c>
      <c r="V22" s="101">
        <f>SUM(V23:V29)</f>
        <v>0</v>
      </c>
      <c r="W22" s="101">
        <f>SUM(W23:W29)</f>
        <v>0</v>
      </c>
      <c r="X22" s="102"/>
      <c r="Y22" s="101">
        <f>SUM(Y23:Y29)</f>
        <v>2</v>
      </c>
      <c r="Z22" s="101">
        <f>SUM(Z23:Z29)</f>
        <v>1</v>
      </c>
      <c r="AA22" s="101">
        <f>SUM(AA23:AA29)</f>
        <v>1</v>
      </c>
      <c r="AB22" s="101">
        <f>SUM(AB23:AB29)</f>
        <v>0</v>
      </c>
      <c r="AC22" s="102"/>
      <c r="AD22" s="101">
        <f>SUM(AD23:AD29)</f>
        <v>2</v>
      </c>
      <c r="AE22" s="101">
        <f>SUM(AE23:AE29)</f>
        <v>6</v>
      </c>
      <c r="AF22" s="101">
        <f>SUM(AF23:AF29)</f>
        <v>0</v>
      </c>
      <c r="AG22" s="101">
        <f>SUM(AG23:AG29)</f>
        <v>0</v>
      </c>
      <c r="AH22" s="102"/>
      <c r="AI22" s="101">
        <f>SUM(AI23:AI29)</f>
        <v>8</v>
      </c>
      <c r="AJ22" s="101">
        <f>SUM(AJ23:AJ29)</f>
        <v>0</v>
      </c>
      <c r="AK22" s="101">
        <f>SUM(AK23:AK29)</f>
        <v>0</v>
      </c>
      <c r="AL22" s="101">
        <f>SUM(AL23:AL29)</f>
        <v>0</v>
      </c>
      <c r="AM22" s="102"/>
      <c r="AN22" s="101">
        <f>SUM(AN23:AN29)</f>
        <v>0</v>
      </c>
      <c r="AO22" s="334"/>
      <c r="AP22" s="278"/>
      <c r="AQ22" s="361"/>
      <c r="AR22" s="312"/>
      <c r="AS22" s="41"/>
      <c r="AT22" s="201"/>
      <c r="AU22" s="112"/>
      <c r="AV22" s="202"/>
    </row>
    <row r="23" spans="1:45" ht="18" customHeight="1">
      <c r="A23" s="337" t="s">
        <v>28</v>
      </c>
      <c r="B23" s="6" t="s">
        <v>185</v>
      </c>
      <c r="C23" s="209" t="s">
        <v>114</v>
      </c>
      <c r="D23" s="221">
        <f aca="true" t="shared" si="2" ref="D23:D29">SUM(F23,G23,H23,K23,L23,M23,P23,Q23,R23,U23,V23,W23,Z23,AA23,AB23,AE23,AF23,AG23,AJ23,AK23,AL23)</f>
        <v>2</v>
      </c>
      <c r="E23" s="222">
        <f aca="true" t="shared" si="3" ref="E23:E29">SUM(J23,O23,T23,Y23,AD23,AI23,AN23)</f>
        <v>2</v>
      </c>
      <c r="F23" s="105">
        <v>2</v>
      </c>
      <c r="G23" s="283">
        <v>0</v>
      </c>
      <c r="H23" s="106">
        <v>0</v>
      </c>
      <c r="I23" s="107" t="s">
        <v>276</v>
      </c>
      <c r="J23" s="108">
        <v>2</v>
      </c>
      <c r="K23" s="168"/>
      <c r="L23" s="283"/>
      <c r="M23" s="106"/>
      <c r="N23" s="107"/>
      <c r="O23" s="108"/>
      <c r="P23" s="106"/>
      <c r="Q23" s="283"/>
      <c r="R23" s="106"/>
      <c r="S23" s="107"/>
      <c r="T23" s="108"/>
      <c r="U23" s="106"/>
      <c r="V23" s="283"/>
      <c r="W23" s="106"/>
      <c r="X23" s="107"/>
      <c r="Y23" s="108"/>
      <c r="Z23" s="106"/>
      <c r="AA23" s="283"/>
      <c r="AB23" s="106"/>
      <c r="AC23" s="107"/>
      <c r="AD23" s="108"/>
      <c r="AE23" s="168"/>
      <c r="AF23" s="283"/>
      <c r="AG23" s="106"/>
      <c r="AH23" s="107"/>
      <c r="AI23" s="108"/>
      <c r="AJ23" s="105"/>
      <c r="AK23" s="119"/>
      <c r="AL23" s="223"/>
      <c r="AM23" s="224"/>
      <c r="AN23" s="225"/>
      <c r="AO23" s="335"/>
      <c r="AP23" s="277"/>
      <c r="AQ23" s="362"/>
      <c r="AR23" s="313"/>
      <c r="AS23" s="41"/>
    </row>
    <row r="24" spans="1:45" ht="18" customHeight="1">
      <c r="A24" s="337" t="s">
        <v>29</v>
      </c>
      <c r="B24" s="3" t="s">
        <v>186</v>
      </c>
      <c r="C24" s="82" t="s">
        <v>115</v>
      </c>
      <c r="D24" s="64">
        <f t="shared" si="2"/>
        <v>2</v>
      </c>
      <c r="E24" s="65">
        <f t="shared" si="3"/>
        <v>2</v>
      </c>
      <c r="F24" s="66"/>
      <c r="G24" s="83"/>
      <c r="H24" s="73"/>
      <c r="I24" s="74"/>
      <c r="J24" s="75"/>
      <c r="K24" s="73">
        <v>1</v>
      </c>
      <c r="L24" s="83">
        <v>1</v>
      </c>
      <c r="M24" s="73">
        <v>0</v>
      </c>
      <c r="N24" s="74" t="s">
        <v>276</v>
      </c>
      <c r="O24" s="75">
        <v>2</v>
      </c>
      <c r="P24" s="72"/>
      <c r="Q24" s="83"/>
      <c r="R24" s="73"/>
      <c r="S24" s="74"/>
      <c r="T24" s="75"/>
      <c r="U24" s="72"/>
      <c r="V24" s="83"/>
      <c r="W24" s="73"/>
      <c r="X24" s="74"/>
      <c r="Y24" s="75"/>
      <c r="Z24" s="73"/>
      <c r="AA24" s="83"/>
      <c r="AB24" s="73"/>
      <c r="AC24" s="74"/>
      <c r="AD24" s="75"/>
      <c r="AE24" s="72"/>
      <c r="AF24" s="83"/>
      <c r="AG24" s="73"/>
      <c r="AH24" s="74"/>
      <c r="AI24" s="75"/>
      <c r="AJ24" s="66"/>
      <c r="AK24" s="78"/>
      <c r="AL24" s="67"/>
      <c r="AM24" s="68"/>
      <c r="AN24" s="69"/>
      <c r="AO24" s="336" t="s">
        <v>28</v>
      </c>
      <c r="AP24" s="306" t="s">
        <v>185</v>
      </c>
      <c r="AQ24" s="363"/>
      <c r="AR24" s="314"/>
      <c r="AS24" s="41"/>
    </row>
    <row r="25" spans="1:45" ht="18" customHeight="1">
      <c r="A25" s="337" t="s">
        <v>30</v>
      </c>
      <c r="B25" s="3" t="s">
        <v>301</v>
      </c>
      <c r="C25" s="82" t="s">
        <v>116</v>
      </c>
      <c r="D25" s="64">
        <f t="shared" si="2"/>
        <v>2</v>
      </c>
      <c r="E25" s="65">
        <f t="shared" si="3"/>
        <v>2</v>
      </c>
      <c r="F25" s="66"/>
      <c r="G25" s="83"/>
      <c r="H25" s="73"/>
      <c r="I25" s="74"/>
      <c r="J25" s="75"/>
      <c r="K25" s="73"/>
      <c r="L25" s="83"/>
      <c r="M25" s="73"/>
      <c r="N25" s="74"/>
      <c r="O25" s="75"/>
      <c r="P25" s="73"/>
      <c r="Q25" s="83"/>
      <c r="R25" s="73"/>
      <c r="S25" s="74"/>
      <c r="T25" s="75"/>
      <c r="U25" s="73">
        <v>2</v>
      </c>
      <c r="V25" s="83">
        <v>0</v>
      </c>
      <c r="W25" s="73">
        <v>0</v>
      </c>
      <c r="X25" s="74" t="s">
        <v>276</v>
      </c>
      <c r="Y25" s="75">
        <v>2</v>
      </c>
      <c r="Z25" s="73"/>
      <c r="AA25" s="83"/>
      <c r="AB25" s="73"/>
      <c r="AC25" s="74"/>
      <c r="AD25" s="75"/>
      <c r="AE25" s="73"/>
      <c r="AF25" s="83"/>
      <c r="AG25" s="73"/>
      <c r="AH25" s="74"/>
      <c r="AI25" s="75"/>
      <c r="AJ25" s="66"/>
      <c r="AK25" s="78"/>
      <c r="AL25" s="67"/>
      <c r="AM25" s="68"/>
      <c r="AN25" s="69"/>
      <c r="AO25" s="336" t="s">
        <v>29</v>
      </c>
      <c r="AP25" s="3" t="s">
        <v>186</v>
      </c>
      <c r="AQ25" s="363"/>
      <c r="AR25" s="314"/>
      <c r="AS25" s="41"/>
    </row>
    <row r="26" spans="1:45" ht="18" customHeight="1">
      <c r="A26" s="337" t="s">
        <v>146</v>
      </c>
      <c r="B26" s="3" t="s">
        <v>302</v>
      </c>
      <c r="C26" s="82" t="s">
        <v>117</v>
      </c>
      <c r="D26" s="64">
        <f t="shared" si="2"/>
        <v>2</v>
      </c>
      <c r="E26" s="65">
        <f t="shared" si="3"/>
        <v>2</v>
      </c>
      <c r="F26" s="66"/>
      <c r="G26" s="83"/>
      <c r="H26" s="73"/>
      <c r="I26" s="74"/>
      <c r="J26" s="75"/>
      <c r="K26" s="73"/>
      <c r="L26" s="83"/>
      <c r="M26" s="73"/>
      <c r="N26" s="74"/>
      <c r="O26" s="75"/>
      <c r="P26" s="73"/>
      <c r="Q26" s="83"/>
      <c r="R26" s="73"/>
      <c r="S26" s="74"/>
      <c r="T26" s="75"/>
      <c r="U26" s="226"/>
      <c r="V26" s="289"/>
      <c r="W26" s="288"/>
      <c r="X26" s="227"/>
      <c r="Y26" s="228"/>
      <c r="Z26" s="72">
        <v>1</v>
      </c>
      <c r="AA26" s="83">
        <v>1</v>
      </c>
      <c r="AB26" s="73">
        <v>0</v>
      </c>
      <c r="AC26" s="74" t="s">
        <v>276</v>
      </c>
      <c r="AD26" s="75">
        <v>2</v>
      </c>
      <c r="AE26" s="72"/>
      <c r="AF26" s="83"/>
      <c r="AG26" s="73"/>
      <c r="AH26" s="74"/>
      <c r="AI26" s="75"/>
      <c r="AJ26" s="66"/>
      <c r="AK26" s="78"/>
      <c r="AL26" s="67"/>
      <c r="AM26" s="68"/>
      <c r="AN26" s="69"/>
      <c r="AO26" s="336" t="s">
        <v>30</v>
      </c>
      <c r="AP26" s="307" t="s">
        <v>293</v>
      </c>
      <c r="AQ26" s="363"/>
      <c r="AR26" s="314"/>
      <c r="AS26" s="41"/>
    </row>
    <row r="27" spans="1:45" ht="18" customHeight="1">
      <c r="A27" s="337" t="s">
        <v>31</v>
      </c>
      <c r="B27" s="3" t="s">
        <v>187</v>
      </c>
      <c r="C27" s="82" t="s">
        <v>78</v>
      </c>
      <c r="D27" s="64">
        <f t="shared" si="2"/>
        <v>2</v>
      </c>
      <c r="E27" s="65">
        <f t="shared" si="3"/>
        <v>3</v>
      </c>
      <c r="F27" s="66"/>
      <c r="G27" s="83"/>
      <c r="H27" s="73"/>
      <c r="I27" s="74"/>
      <c r="J27" s="75"/>
      <c r="K27" s="73"/>
      <c r="L27" s="83"/>
      <c r="M27" s="73"/>
      <c r="N27" s="74"/>
      <c r="O27" s="75"/>
      <c r="P27" s="73"/>
      <c r="Q27" s="83"/>
      <c r="R27" s="73"/>
      <c r="S27" s="74"/>
      <c r="T27" s="75"/>
      <c r="U27" s="226"/>
      <c r="V27" s="289"/>
      <c r="W27" s="226"/>
      <c r="X27" s="227"/>
      <c r="Y27" s="228"/>
      <c r="Z27" s="73"/>
      <c r="AA27" s="83"/>
      <c r="AB27" s="73"/>
      <c r="AC27" s="74"/>
      <c r="AD27" s="75"/>
      <c r="AE27" s="73">
        <v>2</v>
      </c>
      <c r="AF27" s="83">
        <v>0</v>
      </c>
      <c r="AG27" s="73">
        <v>0</v>
      </c>
      <c r="AH27" s="74" t="s">
        <v>15</v>
      </c>
      <c r="AI27" s="75">
        <v>3</v>
      </c>
      <c r="AJ27" s="66"/>
      <c r="AK27" s="78"/>
      <c r="AL27" s="67"/>
      <c r="AM27" s="68"/>
      <c r="AN27" s="69"/>
      <c r="AO27" s="336" t="s">
        <v>146</v>
      </c>
      <c r="AP27" s="308" t="s">
        <v>294</v>
      </c>
      <c r="AQ27" s="363"/>
      <c r="AR27" s="314"/>
      <c r="AS27" s="41"/>
    </row>
    <row r="28" spans="1:45" ht="18" customHeight="1">
      <c r="A28" s="337" t="s">
        <v>167</v>
      </c>
      <c r="B28" s="6" t="s">
        <v>188</v>
      </c>
      <c r="C28" s="82" t="s">
        <v>79</v>
      </c>
      <c r="D28" s="64">
        <f t="shared" si="2"/>
        <v>2</v>
      </c>
      <c r="E28" s="65">
        <f t="shared" si="3"/>
        <v>2</v>
      </c>
      <c r="F28" s="66"/>
      <c r="G28" s="83"/>
      <c r="H28" s="73"/>
      <c r="I28" s="74"/>
      <c r="J28" s="75"/>
      <c r="K28" s="73"/>
      <c r="L28" s="83"/>
      <c r="M28" s="73"/>
      <c r="N28" s="74"/>
      <c r="O28" s="75"/>
      <c r="P28" s="73"/>
      <c r="Q28" s="83"/>
      <c r="R28" s="73"/>
      <c r="S28" s="74"/>
      <c r="T28" s="75"/>
      <c r="U28" s="226"/>
      <c r="V28" s="289"/>
      <c r="W28" s="226"/>
      <c r="X28" s="227"/>
      <c r="Y28" s="228"/>
      <c r="Z28" s="73"/>
      <c r="AA28" s="83"/>
      <c r="AB28" s="73"/>
      <c r="AC28" s="74"/>
      <c r="AD28" s="75"/>
      <c r="AE28" s="73">
        <v>2</v>
      </c>
      <c r="AF28" s="83">
        <v>0</v>
      </c>
      <c r="AG28" s="73">
        <v>0</v>
      </c>
      <c r="AH28" s="74" t="s">
        <v>276</v>
      </c>
      <c r="AI28" s="75">
        <v>2</v>
      </c>
      <c r="AJ28" s="66"/>
      <c r="AK28" s="78"/>
      <c r="AL28" s="67"/>
      <c r="AM28" s="68"/>
      <c r="AN28" s="69"/>
      <c r="AO28" s="338"/>
      <c r="AP28" s="308"/>
      <c r="AQ28" s="363"/>
      <c r="AR28" s="314"/>
      <c r="AS28" s="41"/>
    </row>
    <row r="29" spans="1:54" ht="18" customHeight="1">
      <c r="A29" s="413" t="s">
        <v>32</v>
      </c>
      <c r="B29" s="414"/>
      <c r="C29" s="415" t="s">
        <v>168</v>
      </c>
      <c r="D29" s="64">
        <f t="shared" si="2"/>
        <v>2</v>
      </c>
      <c r="E29" s="65">
        <f t="shared" si="3"/>
        <v>3</v>
      </c>
      <c r="F29" s="66"/>
      <c r="G29" s="416"/>
      <c r="H29" s="416"/>
      <c r="I29" s="247"/>
      <c r="J29" s="245"/>
      <c r="K29" s="416"/>
      <c r="L29" s="416"/>
      <c r="M29" s="416"/>
      <c r="N29" s="247"/>
      <c r="O29" s="245"/>
      <c r="P29" s="416"/>
      <c r="Q29" s="416"/>
      <c r="R29" s="416"/>
      <c r="S29" s="247"/>
      <c r="T29" s="245"/>
      <c r="U29" s="416"/>
      <c r="V29" s="416"/>
      <c r="W29" s="416"/>
      <c r="X29" s="247"/>
      <c r="Y29" s="245"/>
      <c r="Z29" s="416"/>
      <c r="AA29" s="416"/>
      <c r="AB29" s="416"/>
      <c r="AC29" s="247"/>
      <c r="AD29" s="245"/>
      <c r="AE29" s="246">
        <v>2</v>
      </c>
      <c r="AF29" s="416">
        <v>0</v>
      </c>
      <c r="AG29" s="416">
        <v>0</v>
      </c>
      <c r="AH29" s="247" t="s">
        <v>276</v>
      </c>
      <c r="AI29" s="245">
        <v>3</v>
      </c>
      <c r="AJ29" s="417"/>
      <c r="AK29" s="418"/>
      <c r="AL29" s="418"/>
      <c r="AM29" s="419"/>
      <c r="AN29" s="97"/>
      <c r="AO29" s="420"/>
      <c r="AP29" s="421"/>
      <c r="AQ29" s="422"/>
      <c r="AR29" s="423"/>
      <c r="AS29" s="41"/>
      <c r="AZ29" s="89"/>
      <c r="BA29" s="89"/>
      <c r="BB29" s="89"/>
    </row>
    <row r="30" spans="1:45" ht="19.5" customHeight="1">
      <c r="A30" s="339"/>
      <c r="B30" s="647" t="s">
        <v>272</v>
      </c>
      <c r="C30" s="646"/>
      <c r="D30" s="99">
        <f aca="true" t="shared" si="4" ref="D30:AN30">SUM(D31:D58)</f>
        <v>64</v>
      </c>
      <c r="E30" s="100">
        <f t="shared" si="4"/>
        <v>70</v>
      </c>
      <c r="F30" s="99">
        <f t="shared" si="4"/>
        <v>5</v>
      </c>
      <c r="G30" s="102">
        <f t="shared" si="4"/>
        <v>3</v>
      </c>
      <c r="H30" s="102">
        <f t="shared" si="4"/>
        <v>0</v>
      </c>
      <c r="I30" s="102">
        <f t="shared" si="4"/>
        <v>0</v>
      </c>
      <c r="J30" s="100">
        <f t="shared" si="4"/>
        <v>12</v>
      </c>
      <c r="K30" s="99">
        <f t="shared" si="4"/>
        <v>11</v>
      </c>
      <c r="L30" s="102">
        <f t="shared" si="4"/>
        <v>5</v>
      </c>
      <c r="M30" s="102">
        <f t="shared" si="4"/>
        <v>4</v>
      </c>
      <c r="N30" s="102">
        <f t="shared" si="4"/>
        <v>0</v>
      </c>
      <c r="O30" s="100">
        <f t="shared" si="4"/>
        <v>19</v>
      </c>
      <c r="P30" s="99">
        <f t="shared" si="4"/>
        <v>12</v>
      </c>
      <c r="Q30" s="102">
        <f t="shared" si="4"/>
        <v>0</v>
      </c>
      <c r="R30" s="102">
        <f t="shared" si="4"/>
        <v>11</v>
      </c>
      <c r="S30" s="102">
        <f t="shared" si="4"/>
        <v>0</v>
      </c>
      <c r="T30" s="100">
        <f t="shared" si="4"/>
        <v>26</v>
      </c>
      <c r="U30" s="99">
        <f t="shared" si="4"/>
        <v>2</v>
      </c>
      <c r="V30" s="102">
        <f t="shared" si="4"/>
        <v>0</v>
      </c>
      <c r="W30" s="102">
        <f t="shared" si="4"/>
        <v>8</v>
      </c>
      <c r="X30" s="102">
        <f t="shared" si="4"/>
        <v>0</v>
      </c>
      <c r="Y30" s="100">
        <f t="shared" si="4"/>
        <v>10</v>
      </c>
      <c r="Z30" s="99">
        <f t="shared" si="4"/>
        <v>0</v>
      </c>
      <c r="AA30" s="102">
        <f t="shared" si="4"/>
        <v>0</v>
      </c>
      <c r="AB30" s="102">
        <f t="shared" si="4"/>
        <v>0</v>
      </c>
      <c r="AC30" s="102">
        <f t="shared" si="4"/>
        <v>0</v>
      </c>
      <c r="AD30" s="100">
        <f t="shared" si="4"/>
        <v>0</v>
      </c>
      <c r="AE30" s="99">
        <f t="shared" si="4"/>
        <v>2</v>
      </c>
      <c r="AF30" s="102">
        <f t="shared" si="4"/>
        <v>1</v>
      </c>
      <c r="AG30" s="102">
        <f t="shared" si="4"/>
        <v>0</v>
      </c>
      <c r="AH30" s="102">
        <f t="shared" si="4"/>
        <v>0</v>
      </c>
      <c r="AI30" s="100">
        <f t="shared" si="4"/>
        <v>3</v>
      </c>
      <c r="AJ30" s="99">
        <f t="shared" si="4"/>
        <v>0</v>
      </c>
      <c r="AK30" s="102">
        <f t="shared" si="4"/>
        <v>0</v>
      </c>
      <c r="AL30" s="102">
        <f t="shared" si="4"/>
        <v>0</v>
      </c>
      <c r="AM30" s="102">
        <f t="shared" si="4"/>
        <v>0</v>
      </c>
      <c r="AN30" s="100">
        <f t="shared" si="4"/>
        <v>0</v>
      </c>
      <c r="AO30" s="339"/>
      <c r="AP30" s="164"/>
      <c r="AQ30" s="364"/>
      <c r="AR30" s="311"/>
      <c r="AS30" s="41"/>
    </row>
    <row r="31" spans="1:48" ht="18" customHeight="1">
      <c r="A31" s="381" t="s">
        <v>33</v>
      </c>
      <c r="B31" s="20" t="s">
        <v>303</v>
      </c>
      <c r="C31" s="209" t="s">
        <v>80</v>
      </c>
      <c r="D31" s="221">
        <f>SUM(F31,G31,H31,K31,L31,M31,P31,Q31,R31,U31,V31,W31,Z31,AA31,AB31,AE31,AF31,AG31,AJ31,AK31,AL31)</f>
        <v>3</v>
      </c>
      <c r="E31" s="222">
        <f>SUM(J31,O31,T31,Y31,AD31,AI31,AN31)</f>
        <v>3</v>
      </c>
      <c r="F31" s="168">
        <v>3</v>
      </c>
      <c r="G31" s="283">
        <v>0</v>
      </c>
      <c r="H31" s="106">
        <v>0</v>
      </c>
      <c r="I31" s="107" t="s">
        <v>15</v>
      </c>
      <c r="J31" s="167">
        <v>3</v>
      </c>
      <c r="K31" s="168"/>
      <c r="L31" s="283"/>
      <c r="M31" s="248"/>
      <c r="N31" s="236"/>
      <c r="O31" s="184"/>
      <c r="P31" s="106"/>
      <c r="Q31" s="283"/>
      <c r="R31" s="106"/>
      <c r="S31" s="107"/>
      <c r="T31" s="108"/>
      <c r="U31" s="106"/>
      <c r="V31" s="283"/>
      <c r="W31" s="106"/>
      <c r="X31" s="107"/>
      <c r="Y31" s="108"/>
      <c r="Z31" s="106"/>
      <c r="AA31" s="283"/>
      <c r="AB31" s="106"/>
      <c r="AC31" s="107"/>
      <c r="AD31" s="108"/>
      <c r="AE31" s="168"/>
      <c r="AF31" s="283"/>
      <c r="AG31" s="106"/>
      <c r="AH31" s="107"/>
      <c r="AI31" s="108"/>
      <c r="AJ31" s="168"/>
      <c r="AK31" s="283"/>
      <c r="AL31" s="106"/>
      <c r="AM31" s="107"/>
      <c r="AN31" s="108"/>
      <c r="AO31" s="340"/>
      <c r="AP31" s="391"/>
      <c r="AQ31" s="365"/>
      <c r="AR31" s="21"/>
      <c r="AS31" s="41"/>
      <c r="AU31" s="112"/>
      <c r="AV31" s="202"/>
    </row>
    <row r="32" spans="1:48" ht="18" customHeight="1">
      <c r="A32" s="380" t="s">
        <v>34</v>
      </c>
      <c r="B32" s="4" t="s">
        <v>189</v>
      </c>
      <c r="C32" s="82" t="s">
        <v>81</v>
      </c>
      <c r="D32" s="64">
        <f>SUM(F32,G32,H32,K32,L32,M32,P32,Q32,R32,U32,V32,W32,Z32,AA32,AB32,AE32,AF32,AG32,AJ32,AK32,AL32)</f>
        <v>3</v>
      </c>
      <c r="E32" s="65">
        <f>SUM(J32,O32,T32,Y32,AD32,AI32,AN32)</f>
        <v>5</v>
      </c>
      <c r="F32" s="175">
        <v>0</v>
      </c>
      <c r="G32" s="290">
        <v>3</v>
      </c>
      <c r="H32" s="169">
        <v>0</v>
      </c>
      <c r="I32" s="176" t="s">
        <v>276</v>
      </c>
      <c r="J32" s="177">
        <v>5</v>
      </c>
      <c r="K32" s="175"/>
      <c r="L32" s="290"/>
      <c r="M32" s="249"/>
      <c r="N32" s="237"/>
      <c r="O32" s="185"/>
      <c r="P32" s="73"/>
      <c r="Q32" s="83"/>
      <c r="R32" s="73"/>
      <c r="S32" s="74"/>
      <c r="T32" s="75"/>
      <c r="U32" s="73"/>
      <c r="V32" s="83"/>
      <c r="W32" s="73"/>
      <c r="X32" s="74"/>
      <c r="Y32" s="75"/>
      <c r="Z32" s="73"/>
      <c r="AA32" s="83"/>
      <c r="AB32" s="73"/>
      <c r="AC32" s="74"/>
      <c r="AD32" s="75"/>
      <c r="AE32" s="72"/>
      <c r="AF32" s="83"/>
      <c r="AG32" s="73"/>
      <c r="AH32" s="74"/>
      <c r="AI32" s="75"/>
      <c r="AJ32" s="72"/>
      <c r="AK32" s="83"/>
      <c r="AL32" s="73"/>
      <c r="AM32" s="74"/>
      <c r="AN32" s="75"/>
      <c r="AO32" s="128" t="s">
        <v>33</v>
      </c>
      <c r="AP32" s="392" t="s">
        <v>190</v>
      </c>
      <c r="AQ32" s="402"/>
      <c r="AR32" s="296"/>
      <c r="AS32" s="41"/>
      <c r="AU32" s="112"/>
      <c r="AV32" s="193"/>
    </row>
    <row r="33" spans="1:47" ht="18" customHeight="1">
      <c r="A33" s="380" t="s">
        <v>108</v>
      </c>
      <c r="B33" s="4" t="s">
        <v>191</v>
      </c>
      <c r="C33" s="82" t="s">
        <v>82</v>
      </c>
      <c r="D33" s="64">
        <f aca="true" t="shared" si="5" ref="D33:D53">SUM(F33,G33,H33,K33,L33,M33,P33,Q33,R33,U33,V33,W33,Z33,AA33,AB33,AE33,AF33,AG33,AJ33,AK33,AL33)</f>
        <v>3</v>
      </c>
      <c r="E33" s="65">
        <f aca="true" t="shared" si="6" ref="E33:E53">SUM(J33,O33,T33,Y33,AD33,AI33,AN33)</f>
        <v>3</v>
      </c>
      <c r="F33" s="72"/>
      <c r="G33" s="83"/>
      <c r="H33" s="73"/>
      <c r="I33" s="74"/>
      <c r="J33" s="75"/>
      <c r="K33" s="72">
        <v>3</v>
      </c>
      <c r="L33" s="83">
        <v>0</v>
      </c>
      <c r="M33" s="250">
        <v>0</v>
      </c>
      <c r="N33" s="238" t="s">
        <v>15</v>
      </c>
      <c r="O33" s="84">
        <v>3</v>
      </c>
      <c r="P33" s="73"/>
      <c r="Q33" s="83"/>
      <c r="R33" s="73"/>
      <c r="S33" s="74"/>
      <c r="T33" s="75"/>
      <c r="U33" s="73"/>
      <c r="V33" s="83"/>
      <c r="W33" s="73"/>
      <c r="X33" s="74"/>
      <c r="Y33" s="75"/>
      <c r="Z33" s="73"/>
      <c r="AA33" s="83"/>
      <c r="AB33" s="73"/>
      <c r="AC33" s="74"/>
      <c r="AD33" s="75"/>
      <c r="AE33" s="72"/>
      <c r="AF33" s="83"/>
      <c r="AG33" s="73"/>
      <c r="AH33" s="74"/>
      <c r="AI33" s="75"/>
      <c r="AJ33" s="72"/>
      <c r="AK33" s="83"/>
      <c r="AL33" s="73"/>
      <c r="AM33" s="74"/>
      <c r="AN33" s="75"/>
      <c r="AO33" s="128" t="s">
        <v>34</v>
      </c>
      <c r="AP33" s="393" t="s">
        <v>189</v>
      </c>
      <c r="AQ33" s="372" t="s">
        <v>4</v>
      </c>
      <c r="AR33" s="297" t="s">
        <v>192</v>
      </c>
      <c r="AS33" s="41"/>
      <c r="AU33" s="112"/>
    </row>
    <row r="34" spans="1:47" ht="18" customHeight="1">
      <c r="A34" s="380" t="s">
        <v>35</v>
      </c>
      <c r="B34" s="4" t="s">
        <v>193</v>
      </c>
      <c r="C34" s="82" t="s">
        <v>83</v>
      </c>
      <c r="D34" s="64">
        <f t="shared" si="5"/>
        <v>4</v>
      </c>
      <c r="E34" s="65">
        <f t="shared" si="6"/>
        <v>3</v>
      </c>
      <c r="F34" s="72"/>
      <c r="G34" s="83"/>
      <c r="H34" s="73"/>
      <c r="I34" s="74"/>
      <c r="J34" s="75"/>
      <c r="K34" s="72">
        <v>0</v>
      </c>
      <c r="L34" s="83">
        <v>3</v>
      </c>
      <c r="M34" s="250">
        <v>1</v>
      </c>
      <c r="N34" s="238" t="s">
        <v>276</v>
      </c>
      <c r="O34" s="84">
        <v>3</v>
      </c>
      <c r="P34" s="73"/>
      <c r="Q34" s="83"/>
      <c r="R34" s="73"/>
      <c r="S34" s="74"/>
      <c r="T34" s="75"/>
      <c r="U34" s="73"/>
      <c r="V34" s="83"/>
      <c r="W34" s="73"/>
      <c r="X34" s="74"/>
      <c r="Y34" s="75"/>
      <c r="Z34" s="73"/>
      <c r="AA34" s="83"/>
      <c r="AB34" s="73"/>
      <c r="AC34" s="74"/>
      <c r="AD34" s="75"/>
      <c r="AE34" s="72"/>
      <c r="AF34" s="83"/>
      <c r="AG34" s="73"/>
      <c r="AH34" s="74"/>
      <c r="AI34" s="75"/>
      <c r="AJ34" s="72"/>
      <c r="AK34" s="83"/>
      <c r="AL34" s="73"/>
      <c r="AM34" s="74"/>
      <c r="AN34" s="75"/>
      <c r="AO34" s="128" t="s">
        <v>108</v>
      </c>
      <c r="AP34" s="393" t="s">
        <v>194</v>
      </c>
      <c r="AQ34" s="372"/>
      <c r="AR34" s="296"/>
      <c r="AS34" s="41"/>
      <c r="AU34" s="112"/>
    </row>
    <row r="35" spans="1:48" ht="18" customHeight="1">
      <c r="A35" s="380" t="s">
        <v>36</v>
      </c>
      <c r="B35" s="22" t="s">
        <v>195</v>
      </c>
      <c r="C35" s="82" t="s">
        <v>84</v>
      </c>
      <c r="D35" s="64">
        <f t="shared" si="5"/>
        <v>2</v>
      </c>
      <c r="E35" s="65">
        <f t="shared" si="6"/>
        <v>2</v>
      </c>
      <c r="F35" s="72"/>
      <c r="G35" s="83"/>
      <c r="H35" s="73"/>
      <c r="I35" s="74"/>
      <c r="J35" s="75"/>
      <c r="K35" s="72">
        <v>2</v>
      </c>
      <c r="L35" s="83">
        <v>0</v>
      </c>
      <c r="M35" s="73">
        <v>0</v>
      </c>
      <c r="N35" s="74" t="s">
        <v>276</v>
      </c>
      <c r="O35" s="75">
        <v>2</v>
      </c>
      <c r="P35" s="73"/>
      <c r="Q35" s="83"/>
      <c r="R35" s="73"/>
      <c r="S35" s="74"/>
      <c r="T35" s="75"/>
      <c r="U35" s="73"/>
      <c r="V35" s="83"/>
      <c r="W35" s="73"/>
      <c r="X35" s="74"/>
      <c r="Y35" s="75"/>
      <c r="Z35" s="73"/>
      <c r="AA35" s="83"/>
      <c r="AB35" s="73"/>
      <c r="AC35" s="74"/>
      <c r="AD35" s="75"/>
      <c r="AE35" s="72"/>
      <c r="AF35" s="83"/>
      <c r="AG35" s="73"/>
      <c r="AH35" s="74"/>
      <c r="AI35" s="75"/>
      <c r="AJ35" s="72"/>
      <c r="AK35" s="83"/>
      <c r="AL35" s="73"/>
      <c r="AM35" s="74"/>
      <c r="AN35" s="75"/>
      <c r="AO35" s="441" t="s">
        <v>6</v>
      </c>
      <c r="AP35" s="394" t="s">
        <v>196</v>
      </c>
      <c r="AQ35" s="372" t="s">
        <v>7</v>
      </c>
      <c r="AR35" s="400" t="s">
        <v>176</v>
      </c>
      <c r="AS35" s="41"/>
      <c r="AT35" s="201"/>
      <c r="AU35" s="112"/>
      <c r="AV35" s="193"/>
    </row>
    <row r="36" spans="1:47" ht="18" customHeight="1">
      <c r="A36" s="380" t="s">
        <v>37</v>
      </c>
      <c r="B36" s="4" t="s">
        <v>197</v>
      </c>
      <c r="C36" s="82" t="s">
        <v>85</v>
      </c>
      <c r="D36" s="64">
        <f t="shared" si="5"/>
        <v>2</v>
      </c>
      <c r="E36" s="65">
        <f t="shared" si="6"/>
        <v>2</v>
      </c>
      <c r="F36" s="72"/>
      <c r="G36" s="83"/>
      <c r="H36" s="73"/>
      <c r="I36" s="74"/>
      <c r="J36" s="75"/>
      <c r="K36" s="72"/>
      <c r="L36" s="83"/>
      <c r="M36" s="73"/>
      <c r="N36" s="74"/>
      <c r="O36" s="75"/>
      <c r="P36" s="73">
        <v>2</v>
      </c>
      <c r="Q36" s="83">
        <v>0</v>
      </c>
      <c r="R36" s="73">
        <v>0</v>
      </c>
      <c r="S36" s="74" t="s">
        <v>276</v>
      </c>
      <c r="T36" s="75">
        <v>2</v>
      </c>
      <c r="U36" s="73"/>
      <c r="V36" s="83"/>
      <c r="W36" s="73"/>
      <c r="X36" s="74"/>
      <c r="Y36" s="75"/>
      <c r="Z36" s="73"/>
      <c r="AA36" s="83"/>
      <c r="AB36" s="73"/>
      <c r="AC36" s="74"/>
      <c r="AD36" s="75"/>
      <c r="AE36" s="72"/>
      <c r="AF36" s="83"/>
      <c r="AG36" s="73"/>
      <c r="AH36" s="74"/>
      <c r="AI36" s="75"/>
      <c r="AJ36" s="72"/>
      <c r="AK36" s="83"/>
      <c r="AL36" s="73"/>
      <c r="AM36" s="74"/>
      <c r="AN36" s="75"/>
      <c r="AO36" s="128" t="s">
        <v>36</v>
      </c>
      <c r="AP36" s="395" t="s">
        <v>195</v>
      </c>
      <c r="AQ36" s="372"/>
      <c r="AR36" s="296"/>
      <c r="AS36" s="41"/>
      <c r="AU36" s="112"/>
    </row>
    <row r="37" spans="1:47" ht="18" customHeight="1">
      <c r="A37" s="380" t="s">
        <v>38</v>
      </c>
      <c r="B37" s="4" t="s">
        <v>292</v>
      </c>
      <c r="C37" s="82" t="s">
        <v>86</v>
      </c>
      <c r="D37" s="64">
        <f t="shared" si="5"/>
        <v>3</v>
      </c>
      <c r="E37" s="65">
        <f t="shared" si="6"/>
        <v>3</v>
      </c>
      <c r="F37" s="72"/>
      <c r="G37" s="83"/>
      <c r="H37" s="73"/>
      <c r="I37" s="74"/>
      <c r="J37" s="75"/>
      <c r="K37" s="72"/>
      <c r="L37" s="83"/>
      <c r="M37" s="73"/>
      <c r="N37" s="74"/>
      <c r="O37" s="75"/>
      <c r="P37" s="73">
        <v>0</v>
      </c>
      <c r="Q37" s="83">
        <v>0</v>
      </c>
      <c r="R37" s="73">
        <v>3</v>
      </c>
      <c r="S37" s="74" t="s">
        <v>276</v>
      </c>
      <c r="T37" s="75">
        <v>3</v>
      </c>
      <c r="U37" s="73"/>
      <c r="V37" s="83"/>
      <c r="W37" s="73"/>
      <c r="X37" s="74"/>
      <c r="Y37" s="75"/>
      <c r="Z37" s="73"/>
      <c r="AA37" s="83"/>
      <c r="AB37" s="73"/>
      <c r="AC37" s="74"/>
      <c r="AD37" s="75"/>
      <c r="AE37" s="72"/>
      <c r="AF37" s="83"/>
      <c r="AG37" s="73"/>
      <c r="AH37" s="74"/>
      <c r="AI37" s="75"/>
      <c r="AJ37" s="72"/>
      <c r="AK37" s="83"/>
      <c r="AL37" s="73"/>
      <c r="AM37" s="74"/>
      <c r="AN37" s="75"/>
      <c r="AO37" s="128" t="s">
        <v>37</v>
      </c>
      <c r="AP37" s="393" t="s">
        <v>198</v>
      </c>
      <c r="AQ37" s="372"/>
      <c r="AR37" s="296"/>
      <c r="AS37" s="41"/>
      <c r="AU37" s="112"/>
    </row>
    <row r="38" spans="1:48" ht="18" customHeight="1">
      <c r="A38" s="380" t="s">
        <v>39</v>
      </c>
      <c r="B38" s="3" t="s">
        <v>199</v>
      </c>
      <c r="C38" s="82" t="s">
        <v>87</v>
      </c>
      <c r="D38" s="64">
        <f t="shared" si="5"/>
        <v>2</v>
      </c>
      <c r="E38" s="65">
        <f t="shared" si="6"/>
        <v>2</v>
      </c>
      <c r="F38" s="72"/>
      <c r="G38" s="83"/>
      <c r="H38" s="73"/>
      <c r="I38" s="74"/>
      <c r="J38" s="75"/>
      <c r="K38" s="73"/>
      <c r="L38" s="83"/>
      <c r="M38" s="73"/>
      <c r="N38" s="74"/>
      <c r="O38" s="75"/>
      <c r="P38" s="73"/>
      <c r="Q38" s="83"/>
      <c r="R38" s="73"/>
      <c r="S38" s="74"/>
      <c r="T38" s="75"/>
      <c r="U38" s="73">
        <v>0</v>
      </c>
      <c r="V38" s="83">
        <v>0</v>
      </c>
      <c r="W38" s="73">
        <v>2</v>
      </c>
      <c r="X38" s="74" t="s">
        <v>276</v>
      </c>
      <c r="Y38" s="75">
        <v>2</v>
      </c>
      <c r="Z38" s="73"/>
      <c r="AA38" s="83"/>
      <c r="AB38" s="73"/>
      <c r="AC38" s="74"/>
      <c r="AD38" s="75"/>
      <c r="AE38" s="72"/>
      <c r="AF38" s="83"/>
      <c r="AG38" s="73"/>
      <c r="AH38" s="74"/>
      <c r="AI38" s="75"/>
      <c r="AJ38" s="72"/>
      <c r="AK38" s="83"/>
      <c r="AL38" s="73"/>
      <c r="AM38" s="74"/>
      <c r="AN38" s="75"/>
      <c r="AO38" s="128"/>
      <c r="AP38" s="395"/>
      <c r="AQ38" s="372"/>
      <c r="AR38" s="296"/>
      <c r="AS38" s="41"/>
      <c r="AU38" s="112"/>
      <c r="AV38" s="193"/>
    </row>
    <row r="39" spans="1:48" ht="18" customHeight="1">
      <c r="A39" s="380" t="s">
        <v>40</v>
      </c>
      <c r="B39" s="3" t="s">
        <v>200</v>
      </c>
      <c r="C39" s="82" t="s">
        <v>88</v>
      </c>
      <c r="D39" s="64">
        <f t="shared" si="5"/>
        <v>2</v>
      </c>
      <c r="E39" s="65">
        <f t="shared" si="6"/>
        <v>2</v>
      </c>
      <c r="F39" s="72"/>
      <c r="G39" s="83"/>
      <c r="H39" s="73"/>
      <c r="I39" s="74"/>
      <c r="J39" s="75"/>
      <c r="K39" s="73">
        <v>2</v>
      </c>
      <c r="L39" s="83">
        <v>0</v>
      </c>
      <c r="M39" s="73">
        <v>0</v>
      </c>
      <c r="N39" s="74" t="s">
        <v>15</v>
      </c>
      <c r="O39" s="75">
        <v>2</v>
      </c>
      <c r="P39" s="73"/>
      <c r="Q39" s="83"/>
      <c r="R39" s="73"/>
      <c r="S39" s="74"/>
      <c r="T39" s="75"/>
      <c r="U39" s="73"/>
      <c r="V39" s="83"/>
      <c r="W39" s="73"/>
      <c r="X39" s="74"/>
      <c r="Y39" s="75"/>
      <c r="Z39" s="73"/>
      <c r="AA39" s="83"/>
      <c r="AB39" s="73"/>
      <c r="AC39" s="74"/>
      <c r="AD39" s="75"/>
      <c r="AE39" s="72"/>
      <c r="AF39" s="83"/>
      <c r="AG39" s="73"/>
      <c r="AH39" s="74"/>
      <c r="AI39" s="75"/>
      <c r="AJ39" s="72"/>
      <c r="AK39" s="83"/>
      <c r="AL39" s="73"/>
      <c r="AM39" s="74"/>
      <c r="AN39" s="75"/>
      <c r="AO39" s="442" t="s">
        <v>34</v>
      </c>
      <c r="AP39" s="395" t="s">
        <v>189</v>
      </c>
      <c r="AQ39" s="372"/>
      <c r="AR39" s="297"/>
      <c r="AS39" s="41"/>
      <c r="AU39" s="112"/>
      <c r="AV39" s="193"/>
    </row>
    <row r="40" spans="1:47" ht="18" customHeight="1">
      <c r="A40" s="380" t="s">
        <v>41</v>
      </c>
      <c r="B40" s="3" t="s">
        <v>201</v>
      </c>
      <c r="C40" s="82" t="s">
        <v>89</v>
      </c>
      <c r="D40" s="64">
        <f t="shared" si="5"/>
        <v>2</v>
      </c>
      <c r="E40" s="65">
        <f t="shared" si="6"/>
        <v>2</v>
      </c>
      <c r="F40" s="72"/>
      <c r="G40" s="83"/>
      <c r="H40" s="73"/>
      <c r="I40" s="74"/>
      <c r="J40" s="75"/>
      <c r="K40" s="73">
        <v>0</v>
      </c>
      <c r="L40" s="83">
        <v>0</v>
      </c>
      <c r="M40" s="73">
        <v>2</v>
      </c>
      <c r="N40" s="74" t="s">
        <v>276</v>
      </c>
      <c r="O40" s="75">
        <v>2</v>
      </c>
      <c r="P40" s="73"/>
      <c r="Q40" s="83"/>
      <c r="R40" s="73"/>
      <c r="S40" s="74"/>
      <c r="T40" s="75"/>
      <c r="U40" s="73"/>
      <c r="V40" s="83"/>
      <c r="W40" s="73"/>
      <c r="X40" s="74"/>
      <c r="Y40" s="75"/>
      <c r="Z40" s="73"/>
      <c r="AA40" s="83"/>
      <c r="AB40" s="73"/>
      <c r="AC40" s="74"/>
      <c r="AD40" s="75"/>
      <c r="AE40" s="72"/>
      <c r="AF40" s="83"/>
      <c r="AG40" s="73"/>
      <c r="AH40" s="74"/>
      <c r="AI40" s="75"/>
      <c r="AJ40" s="72"/>
      <c r="AK40" s="83"/>
      <c r="AL40" s="73"/>
      <c r="AM40" s="74"/>
      <c r="AN40" s="75"/>
      <c r="AO40" s="128" t="s">
        <v>40</v>
      </c>
      <c r="AP40" s="396" t="s">
        <v>202</v>
      </c>
      <c r="AQ40" s="372"/>
      <c r="AR40" s="297"/>
      <c r="AS40" s="41"/>
      <c r="AU40" s="112"/>
    </row>
    <row r="41" spans="1:47" ht="18" customHeight="1">
      <c r="A41" s="380" t="s">
        <v>42</v>
      </c>
      <c r="B41" s="3" t="s">
        <v>203</v>
      </c>
      <c r="C41" s="82" t="s">
        <v>90</v>
      </c>
      <c r="D41" s="64">
        <f t="shared" si="5"/>
        <v>2</v>
      </c>
      <c r="E41" s="65">
        <f t="shared" si="6"/>
        <v>2</v>
      </c>
      <c r="F41" s="72"/>
      <c r="G41" s="291"/>
      <c r="H41" s="73"/>
      <c r="I41" s="74"/>
      <c r="J41" s="75"/>
      <c r="K41" s="73"/>
      <c r="L41" s="83"/>
      <c r="M41" s="73"/>
      <c r="N41" s="74"/>
      <c r="O41" s="75"/>
      <c r="P41" s="73">
        <v>2</v>
      </c>
      <c r="Q41" s="83">
        <v>0</v>
      </c>
      <c r="R41" s="73">
        <v>0</v>
      </c>
      <c r="S41" s="74" t="s">
        <v>276</v>
      </c>
      <c r="T41" s="75">
        <v>2</v>
      </c>
      <c r="U41" s="73"/>
      <c r="V41" s="83"/>
      <c r="W41" s="73"/>
      <c r="X41" s="74"/>
      <c r="Y41" s="75"/>
      <c r="Z41" s="73"/>
      <c r="AA41" s="83"/>
      <c r="AB41" s="73"/>
      <c r="AC41" s="74"/>
      <c r="AD41" s="75"/>
      <c r="AE41" s="72"/>
      <c r="AF41" s="83"/>
      <c r="AG41" s="73"/>
      <c r="AH41" s="74"/>
      <c r="AI41" s="75"/>
      <c r="AJ41" s="72"/>
      <c r="AK41" s="83"/>
      <c r="AL41" s="73"/>
      <c r="AM41" s="74"/>
      <c r="AN41" s="75"/>
      <c r="AO41" s="128" t="s">
        <v>41</v>
      </c>
      <c r="AP41" s="396" t="s">
        <v>201</v>
      </c>
      <c r="AQ41" s="372"/>
      <c r="AR41" s="297"/>
      <c r="AS41" s="41"/>
      <c r="AU41" s="112"/>
    </row>
    <row r="42" spans="1:47" ht="18" customHeight="1">
      <c r="A42" s="380" t="s">
        <v>43</v>
      </c>
      <c r="B42" s="3" t="s">
        <v>204</v>
      </c>
      <c r="C42" s="82" t="s">
        <v>91</v>
      </c>
      <c r="D42" s="64">
        <f t="shared" si="5"/>
        <v>2</v>
      </c>
      <c r="E42" s="65">
        <f t="shared" si="6"/>
        <v>2</v>
      </c>
      <c r="F42" s="72"/>
      <c r="G42" s="291"/>
      <c r="H42" s="73"/>
      <c r="I42" s="74"/>
      <c r="J42" s="75"/>
      <c r="K42" s="73"/>
      <c r="L42" s="83"/>
      <c r="M42" s="73"/>
      <c r="N42" s="74"/>
      <c r="O42" s="75"/>
      <c r="P42" s="73">
        <v>0</v>
      </c>
      <c r="Q42" s="83">
        <v>0</v>
      </c>
      <c r="R42" s="73">
        <v>2</v>
      </c>
      <c r="S42" s="74" t="s">
        <v>276</v>
      </c>
      <c r="T42" s="75">
        <v>2</v>
      </c>
      <c r="U42" s="73"/>
      <c r="V42" s="83"/>
      <c r="W42" s="73"/>
      <c r="X42" s="74"/>
      <c r="Y42" s="75"/>
      <c r="Z42" s="73"/>
      <c r="AA42" s="83"/>
      <c r="AB42" s="73"/>
      <c r="AC42" s="74"/>
      <c r="AD42" s="75"/>
      <c r="AE42" s="72"/>
      <c r="AF42" s="83"/>
      <c r="AG42" s="73"/>
      <c r="AH42" s="74"/>
      <c r="AI42" s="75"/>
      <c r="AJ42" s="72"/>
      <c r="AK42" s="83"/>
      <c r="AL42" s="73"/>
      <c r="AM42" s="74"/>
      <c r="AN42" s="75"/>
      <c r="AO42" s="128" t="s">
        <v>42</v>
      </c>
      <c r="AP42" s="396" t="s">
        <v>205</v>
      </c>
      <c r="AQ42" s="372"/>
      <c r="AR42" s="297"/>
      <c r="AS42" s="41"/>
      <c r="AU42" s="112"/>
    </row>
    <row r="43" spans="1:48" ht="18" customHeight="1">
      <c r="A43" s="380" t="s">
        <v>44</v>
      </c>
      <c r="B43" s="3" t="s">
        <v>206</v>
      </c>
      <c r="C43" s="82" t="s">
        <v>92</v>
      </c>
      <c r="D43" s="64">
        <f t="shared" si="5"/>
        <v>2</v>
      </c>
      <c r="E43" s="65">
        <f t="shared" si="6"/>
        <v>4</v>
      </c>
      <c r="F43" s="72">
        <v>2</v>
      </c>
      <c r="G43" s="83">
        <v>0</v>
      </c>
      <c r="H43" s="73">
        <v>0</v>
      </c>
      <c r="I43" s="74" t="s">
        <v>15</v>
      </c>
      <c r="J43" s="75">
        <v>4</v>
      </c>
      <c r="K43" s="73"/>
      <c r="L43" s="83"/>
      <c r="M43" s="73"/>
      <c r="N43" s="74"/>
      <c r="O43" s="75"/>
      <c r="P43" s="73"/>
      <c r="Q43" s="83"/>
      <c r="R43" s="73"/>
      <c r="S43" s="74"/>
      <c r="T43" s="75"/>
      <c r="U43" s="73"/>
      <c r="V43" s="83"/>
      <c r="W43" s="73"/>
      <c r="X43" s="74"/>
      <c r="Y43" s="75"/>
      <c r="Z43" s="73"/>
      <c r="AA43" s="83"/>
      <c r="AB43" s="73"/>
      <c r="AC43" s="74"/>
      <c r="AD43" s="75"/>
      <c r="AE43" s="72"/>
      <c r="AF43" s="83"/>
      <c r="AG43" s="73"/>
      <c r="AH43" s="74"/>
      <c r="AI43" s="75"/>
      <c r="AJ43" s="72"/>
      <c r="AK43" s="83"/>
      <c r="AL43" s="73"/>
      <c r="AM43" s="74"/>
      <c r="AN43" s="75"/>
      <c r="AO43" s="128"/>
      <c r="AP43" s="395"/>
      <c r="AQ43" s="372"/>
      <c r="AR43" s="296"/>
      <c r="AS43" s="41"/>
      <c r="AT43" s="201"/>
      <c r="AU43" s="112"/>
      <c r="AV43" s="193"/>
    </row>
    <row r="44" spans="1:47" ht="18" customHeight="1">
      <c r="A44" s="380" t="s">
        <v>45</v>
      </c>
      <c r="B44" s="3" t="s">
        <v>207</v>
      </c>
      <c r="C44" s="82" t="s">
        <v>93</v>
      </c>
      <c r="D44" s="64">
        <f t="shared" si="5"/>
        <v>3</v>
      </c>
      <c r="E44" s="65">
        <f t="shared" si="6"/>
        <v>3</v>
      </c>
      <c r="F44" s="72"/>
      <c r="G44" s="83"/>
      <c r="H44" s="73"/>
      <c r="I44" s="74"/>
      <c r="J44" s="75"/>
      <c r="K44" s="73">
        <v>2</v>
      </c>
      <c r="L44" s="83">
        <v>1</v>
      </c>
      <c r="M44" s="73">
        <v>0</v>
      </c>
      <c r="N44" s="74" t="s">
        <v>15</v>
      </c>
      <c r="O44" s="75">
        <v>3</v>
      </c>
      <c r="P44" s="73"/>
      <c r="Q44" s="83"/>
      <c r="R44" s="73"/>
      <c r="S44" s="74"/>
      <c r="T44" s="75"/>
      <c r="U44" s="73"/>
      <c r="V44" s="83"/>
      <c r="W44" s="73"/>
      <c r="X44" s="74"/>
      <c r="Y44" s="75"/>
      <c r="Z44" s="73"/>
      <c r="AA44" s="83"/>
      <c r="AB44" s="73"/>
      <c r="AC44" s="74"/>
      <c r="AD44" s="75"/>
      <c r="AE44" s="72"/>
      <c r="AF44" s="83"/>
      <c r="AG44" s="73"/>
      <c r="AH44" s="74"/>
      <c r="AI44" s="75"/>
      <c r="AJ44" s="72"/>
      <c r="AK44" s="83"/>
      <c r="AL44" s="73"/>
      <c r="AM44" s="74"/>
      <c r="AN44" s="75"/>
      <c r="AO44" s="128" t="s">
        <v>44</v>
      </c>
      <c r="AP44" s="392" t="s">
        <v>208</v>
      </c>
      <c r="AQ44" s="372"/>
      <c r="AR44" s="297"/>
      <c r="AS44" s="41"/>
      <c r="AU44" s="112"/>
    </row>
    <row r="45" spans="1:47" ht="18" customHeight="1">
      <c r="A45" s="380" t="s">
        <v>46</v>
      </c>
      <c r="B45" s="22" t="s">
        <v>209</v>
      </c>
      <c r="C45" s="210" t="s">
        <v>94</v>
      </c>
      <c r="D45" s="64">
        <f t="shared" si="5"/>
        <v>2</v>
      </c>
      <c r="E45" s="65">
        <f t="shared" si="6"/>
        <v>2</v>
      </c>
      <c r="F45" s="72"/>
      <c r="G45" s="83"/>
      <c r="H45" s="73"/>
      <c r="I45" s="74"/>
      <c r="J45" s="75"/>
      <c r="K45" s="73"/>
      <c r="L45" s="83"/>
      <c r="M45" s="73"/>
      <c r="N45" s="74"/>
      <c r="O45" s="75"/>
      <c r="P45" s="73">
        <v>0</v>
      </c>
      <c r="Q45" s="83">
        <v>0</v>
      </c>
      <c r="R45" s="73">
        <v>2</v>
      </c>
      <c r="S45" s="74" t="s">
        <v>276</v>
      </c>
      <c r="T45" s="75">
        <v>2</v>
      </c>
      <c r="U45" s="73"/>
      <c r="V45" s="83"/>
      <c r="W45" s="110"/>
      <c r="X45" s="74"/>
      <c r="Y45" s="75"/>
      <c r="Z45" s="73"/>
      <c r="AA45" s="83"/>
      <c r="AB45" s="73"/>
      <c r="AC45" s="74"/>
      <c r="AD45" s="75"/>
      <c r="AE45" s="72"/>
      <c r="AF45" s="83"/>
      <c r="AG45" s="73"/>
      <c r="AH45" s="74"/>
      <c r="AI45" s="75"/>
      <c r="AJ45" s="72"/>
      <c r="AK45" s="83"/>
      <c r="AL45" s="73"/>
      <c r="AM45" s="74"/>
      <c r="AN45" s="75"/>
      <c r="AO45" s="128" t="s">
        <v>45</v>
      </c>
      <c r="AP45" s="392" t="s">
        <v>207</v>
      </c>
      <c r="AQ45" s="372"/>
      <c r="AR45" s="297"/>
      <c r="AS45" s="41"/>
      <c r="AU45" s="112"/>
    </row>
    <row r="46" spans="1:48" ht="18" customHeight="1">
      <c r="A46" s="380" t="s">
        <v>47</v>
      </c>
      <c r="B46" s="3" t="s">
        <v>210</v>
      </c>
      <c r="C46" s="82" t="s">
        <v>95</v>
      </c>
      <c r="D46" s="64">
        <f t="shared" si="5"/>
        <v>2</v>
      </c>
      <c r="E46" s="65">
        <f t="shared" si="6"/>
        <v>2</v>
      </c>
      <c r="F46" s="72"/>
      <c r="G46" s="83"/>
      <c r="H46" s="73"/>
      <c r="I46" s="74"/>
      <c r="J46" s="75"/>
      <c r="K46" s="73">
        <v>2</v>
      </c>
      <c r="L46" s="83">
        <v>0</v>
      </c>
      <c r="M46" s="73">
        <v>0</v>
      </c>
      <c r="N46" s="74" t="s">
        <v>15</v>
      </c>
      <c r="O46" s="75">
        <v>2</v>
      </c>
      <c r="P46" s="73"/>
      <c r="Q46" s="83"/>
      <c r="R46" s="73"/>
      <c r="S46" s="74"/>
      <c r="T46" s="75"/>
      <c r="U46" s="73"/>
      <c r="V46" s="83"/>
      <c r="W46" s="73"/>
      <c r="X46" s="74"/>
      <c r="Y46" s="75"/>
      <c r="Z46" s="73"/>
      <c r="AA46" s="83"/>
      <c r="AB46" s="73"/>
      <c r="AC46" s="74"/>
      <c r="AD46" s="75"/>
      <c r="AE46" s="72"/>
      <c r="AF46" s="83"/>
      <c r="AG46" s="73"/>
      <c r="AH46" s="74"/>
      <c r="AI46" s="75"/>
      <c r="AJ46" s="72"/>
      <c r="AK46" s="83"/>
      <c r="AL46" s="73"/>
      <c r="AM46" s="74"/>
      <c r="AN46" s="75"/>
      <c r="AO46" s="128" t="s">
        <v>34</v>
      </c>
      <c r="AP46" s="393" t="s">
        <v>189</v>
      </c>
      <c r="AQ46" s="372"/>
      <c r="AR46" s="299"/>
      <c r="AS46" s="41"/>
      <c r="AT46" s="201"/>
      <c r="AU46" s="112"/>
      <c r="AV46" s="193"/>
    </row>
    <row r="47" spans="1:47" ht="18" customHeight="1">
      <c r="A47" s="380" t="s">
        <v>48</v>
      </c>
      <c r="B47" s="3" t="s">
        <v>211</v>
      </c>
      <c r="C47" s="82" t="s">
        <v>96</v>
      </c>
      <c r="D47" s="64">
        <f t="shared" si="5"/>
        <v>2</v>
      </c>
      <c r="E47" s="65">
        <f t="shared" si="6"/>
        <v>2</v>
      </c>
      <c r="F47" s="72"/>
      <c r="G47" s="83"/>
      <c r="H47" s="73"/>
      <c r="I47" s="74"/>
      <c r="J47" s="75"/>
      <c r="K47" s="73">
        <v>0</v>
      </c>
      <c r="L47" s="83">
        <v>1</v>
      </c>
      <c r="M47" s="73">
        <v>1</v>
      </c>
      <c r="N47" s="74" t="s">
        <v>276</v>
      </c>
      <c r="O47" s="75">
        <v>2</v>
      </c>
      <c r="P47" s="73"/>
      <c r="Q47" s="83"/>
      <c r="R47" s="73"/>
      <c r="S47" s="74"/>
      <c r="T47" s="75"/>
      <c r="U47" s="73"/>
      <c r="V47" s="83"/>
      <c r="W47" s="73"/>
      <c r="X47" s="74"/>
      <c r="Y47" s="75"/>
      <c r="Z47" s="73"/>
      <c r="AA47" s="83"/>
      <c r="AB47" s="73"/>
      <c r="AC47" s="74"/>
      <c r="AD47" s="75"/>
      <c r="AE47" s="72"/>
      <c r="AF47" s="83"/>
      <c r="AG47" s="73"/>
      <c r="AH47" s="74"/>
      <c r="AI47" s="75"/>
      <c r="AJ47" s="72"/>
      <c r="AK47" s="83"/>
      <c r="AL47" s="73"/>
      <c r="AM47" s="74"/>
      <c r="AN47" s="75"/>
      <c r="AO47" s="128" t="s">
        <v>47</v>
      </c>
      <c r="AP47" s="392" t="s">
        <v>212</v>
      </c>
      <c r="AQ47" s="372"/>
      <c r="AR47" s="297"/>
      <c r="AS47" s="41"/>
      <c r="AU47" s="112"/>
    </row>
    <row r="48" spans="1:47" ht="18" customHeight="1">
      <c r="A48" s="380" t="s">
        <v>49</v>
      </c>
      <c r="B48" s="6" t="s">
        <v>213</v>
      </c>
      <c r="C48" s="82" t="s">
        <v>97</v>
      </c>
      <c r="D48" s="64">
        <f t="shared" si="5"/>
        <v>2</v>
      </c>
      <c r="E48" s="65">
        <f t="shared" si="6"/>
        <v>2</v>
      </c>
      <c r="F48" s="72"/>
      <c r="G48" s="83"/>
      <c r="H48" s="73"/>
      <c r="I48" s="74"/>
      <c r="J48" s="75"/>
      <c r="K48" s="73"/>
      <c r="L48" s="83"/>
      <c r="M48" s="73"/>
      <c r="N48" s="74"/>
      <c r="O48" s="75"/>
      <c r="P48" s="73">
        <v>2</v>
      </c>
      <c r="Q48" s="83">
        <v>0</v>
      </c>
      <c r="R48" s="73">
        <v>0</v>
      </c>
      <c r="S48" s="74" t="s">
        <v>15</v>
      </c>
      <c r="T48" s="75">
        <v>2</v>
      </c>
      <c r="U48" s="73"/>
      <c r="V48" s="83"/>
      <c r="W48" s="73"/>
      <c r="X48" s="74"/>
      <c r="Y48" s="75"/>
      <c r="Z48" s="73"/>
      <c r="AA48" s="83"/>
      <c r="AB48" s="73"/>
      <c r="AC48" s="74"/>
      <c r="AD48" s="75"/>
      <c r="AE48" s="72"/>
      <c r="AF48" s="83"/>
      <c r="AG48" s="73"/>
      <c r="AH48" s="74"/>
      <c r="AI48" s="75"/>
      <c r="AJ48" s="72"/>
      <c r="AK48" s="83"/>
      <c r="AL48" s="73"/>
      <c r="AM48" s="74"/>
      <c r="AN48" s="75"/>
      <c r="AO48" s="128" t="s">
        <v>48</v>
      </c>
      <c r="AP48" s="392" t="s">
        <v>211</v>
      </c>
      <c r="AQ48" s="372"/>
      <c r="AR48" s="297"/>
      <c r="AS48" s="41"/>
      <c r="AU48" s="112"/>
    </row>
    <row r="49" spans="1:47" ht="18" customHeight="1">
      <c r="A49" s="380" t="s">
        <v>50</v>
      </c>
      <c r="B49" s="6" t="s">
        <v>214</v>
      </c>
      <c r="C49" s="82" t="s">
        <v>98</v>
      </c>
      <c r="D49" s="64">
        <f t="shared" si="5"/>
        <v>2</v>
      </c>
      <c r="E49" s="65">
        <f t="shared" si="6"/>
        <v>2</v>
      </c>
      <c r="F49" s="72"/>
      <c r="G49" s="83"/>
      <c r="H49" s="73"/>
      <c r="I49" s="74"/>
      <c r="J49" s="75"/>
      <c r="K49" s="73"/>
      <c r="L49" s="83"/>
      <c r="M49" s="73"/>
      <c r="N49" s="74"/>
      <c r="O49" s="75"/>
      <c r="P49" s="73">
        <v>0</v>
      </c>
      <c r="Q49" s="83">
        <v>0</v>
      </c>
      <c r="R49" s="73">
        <v>2</v>
      </c>
      <c r="S49" s="74" t="s">
        <v>276</v>
      </c>
      <c r="T49" s="75">
        <v>2</v>
      </c>
      <c r="U49" s="73"/>
      <c r="V49" s="83"/>
      <c r="W49" s="73"/>
      <c r="X49" s="74"/>
      <c r="Y49" s="75"/>
      <c r="Z49" s="73"/>
      <c r="AA49" s="83"/>
      <c r="AB49" s="73"/>
      <c r="AC49" s="74"/>
      <c r="AD49" s="75"/>
      <c r="AE49" s="72"/>
      <c r="AF49" s="83"/>
      <c r="AG49" s="73"/>
      <c r="AH49" s="74"/>
      <c r="AI49" s="75"/>
      <c r="AJ49" s="72"/>
      <c r="AK49" s="83"/>
      <c r="AL49" s="73"/>
      <c r="AM49" s="74"/>
      <c r="AN49" s="75"/>
      <c r="AO49" s="443" t="s">
        <v>49</v>
      </c>
      <c r="AP49" s="397" t="s">
        <v>215</v>
      </c>
      <c r="AQ49" s="372"/>
      <c r="AR49" s="300"/>
      <c r="AS49" s="41"/>
      <c r="AU49" s="112"/>
    </row>
    <row r="50" spans="1:48" ht="18" customHeight="1">
      <c r="A50" s="380" t="s">
        <v>51</v>
      </c>
      <c r="B50" s="6" t="s">
        <v>216</v>
      </c>
      <c r="C50" s="82" t="s">
        <v>106</v>
      </c>
      <c r="D50" s="64">
        <f t="shared" si="5"/>
        <v>2</v>
      </c>
      <c r="E50" s="65">
        <f t="shared" si="6"/>
        <v>3</v>
      </c>
      <c r="F50" s="72"/>
      <c r="G50" s="83"/>
      <c r="H50" s="73"/>
      <c r="I50" s="74"/>
      <c r="J50" s="75"/>
      <c r="K50" s="73"/>
      <c r="L50" s="83"/>
      <c r="M50" s="73"/>
      <c r="N50" s="74"/>
      <c r="O50" s="75"/>
      <c r="P50" s="73">
        <v>2</v>
      </c>
      <c r="Q50" s="83">
        <v>0</v>
      </c>
      <c r="R50" s="73">
        <v>0</v>
      </c>
      <c r="S50" s="74" t="s">
        <v>15</v>
      </c>
      <c r="T50" s="75">
        <v>3</v>
      </c>
      <c r="U50" s="73"/>
      <c r="V50" s="83"/>
      <c r="W50" s="73"/>
      <c r="X50" s="74"/>
      <c r="Y50" s="75"/>
      <c r="Z50" s="73"/>
      <c r="AA50" s="83"/>
      <c r="AB50" s="73"/>
      <c r="AC50" s="74"/>
      <c r="AD50" s="75"/>
      <c r="AE50" s="72"/>
      <c r="AF50" s="83"/>
      <c r="AG50" s="73"/>
      <c r="AH50" s="74"/>
      <c r="AI50" s="75"/>
      <c r="AJ50" s="72"/>
      <c r="AK50" s="83"/>
      <c r="AL50" s="73"/>
      <c r="AM50" s="74"/>
      <c r="AN50" s="75"/>
      <c r="AO50" s="444" t="s">
        <v>4</v>
      </c>
      <c r="AP50" s="392" t="s">
        <v>173</v>
      </c>
      <c r="AQ50" s="447" t="s">
        <v>35</v>
      </c>
      <c r="AR50" s="401" t="s">
        <v>193</v>
      </c>
      <c r="AS50" s="41"/>
      <c r="AU50" s="112"/>
      <c r="AV50" s="193"/>
    </row>
    <row r="51" spans="1:47" ht="18" customHeight="1">
      <c r="A51" s="380" t="s">
        <v>52</v>
      </c>
      <c r="B51" s="6" t="s">
        <v>217</v>
      </c>
      <c r="C51" s="82" t="s">
        <v>107</v>
      </c>
      <c r="D51" s="64">
        <f t="shared" si="5"/>
        <v>2</v>
      </c>
      <c r="E51" s="65">
        <f t="shared" si="6"/>
        <v>2</v>
      </c>
      <c r="F51" s="72"/>
      <c r="G51" s="83"/>
      <c r="H51" s="73"/>
      <c r="I51" s="74"/>
      <c r="J51" s="75"/>
      <c r="K51" s="73"/>
      <c r="L51" s="83"/>
      <c r="M51" s="73"/>
      <c r="N51" s="74"/>
      <c r="O51" s="75"/>
      <c r="P51" s="73">
        <v>0</v>
      </c>
      <c r="Q51" s="83">
        <v>0</v>
      </c>
      <c r="R51" s="73">
        <v>2</v>
      </c>
      <c r="S51" s="74" t="s">
        <v>276</v>
      </c>
      <c r="T51" s="75">
        <v>2</v>
      </c>
      <c r="U51" s="73"/>
      <c r="V51" s="83"/>
      <c r="W51" s="73"/>
      <c r="X51" s="74"/>
      <c r="Y51" s="75"/>
      <c r="Z51" s="73"/>
      <c r="AA51" s="83"/>
      <c r="AB51" s="73"/>
      <c r="AC51" s="74"/>
      <c r="AD51" s="75"/>
      <c r="AE51" s="72"/>
      <c r="AF51" s="83"/>
      <c r="AG51" s="73"/>
      <c r="AH51" s="74"/>
      <c r="AI51" s="75"/>
      <c r="AJ51" s="72"/>
      <c r="AK51" s="83"/>
      <c r="AL51" s="73"/>
      <c r="AM51" s="74"/>
      <c r="AN51" s="75"/>
      <c r="AO51" s="444" t="s">
        <v>51</v>
      </c>
      <c r="AP51" s="397" t="s">
        <v>218</v>
      </c>
      <c r="AQ51" s="372"/>
      <c r="AR51" s="297"/>
      <c r="AS51" s="41"/>
      <c r="AU51" s="112"/>
    </row>
    <row r="52" spans="1:48" ht="18" customHeight="1">
      <c r="A52" s="380" t="s">
        <v>53</v>
      </c>
      <c r="B52" s="6" t="s">
        <v>219</v>
      </c>
      <c r="C52" s="82" t="s">
        <v>111</v>
      </c>
      <c r="D52" s="64">
        <f t="shared" si="5"/>
        <v>2</v>
      </c>
      <c r="E52" s="65">
        <f t="shared" si="6"/>
        <v>3</v>
      </c>
      <c r="F52" s="66"/>
      <c r="G52" s="78"/>
      <c r="H52" s="67"/>
      <c r="I52" s="68"/>
      <c r="J52" s="69"/>
      <c r="K52" s="67"/>
      <c r="L52" s="78"/>
      <c r="M52" s="67"/>
      <c r="N52" s="68"/>
      <c r="O52" s="69"/>
      <c r="P52" s="73">
        <v>2</v>
      </c>
      <c r="Q52" s="83">
        <v>0</v>
      </c>
      <c r="R52" s="73">
        <v>0</v>
      </c>
      <c r="S52" s="74" t="s">
        <v>15</v>
      </c>
      <c r="T52" s="75">
        <v>3</v>
      </c>
      <c r="U52" s="73"/>
      <c r="V52" s="83"/>
      <c r="W52" s="73"/>
      <c r="X52" s="74"/>
      <c r="Y52" s="75"/>
      <c r="Z52" s="73"/>
      <c r="AA52" s="83"/>
      <c r="AB52" s="73"/>
      <c r="AC52" s="74"/>
      <c r="AD52" s="75"/>
      <c r="AE52" s="66"/>
      <c r="AF52" s="78"/>
      <c r="AG52" s="67"/>
      <c r="AH52" s="68"/>
      <c r="AI52" s="69"/>
      <c r="AJ52" s="66"/>
      <c r="AK52" s="78"/>
      <c r="AL52" s="67"/>
      <c r="AM52" s="68"/>
      <c r="AN52" s="69"/>
      <c r="AO52" s="444" t="s">
        <v>4</v>
      </c>
      <c r="AP52" s="392" t="s">
        <v>173</v>
      </c>
      <c r="AQ52" s="448" t="s">
        <v>35</v>
      </c>
      <c r="AR52" s="401" t="s">
        <v>193</v>
      </c>
      <c r="AS52" s="41"/>
      <c r="AU52" s="112"/>
      <c r="AV52" s="193"/>
    </row>
    <row r="53" spans="1:47" ht="18" customHeight="1">
      <c r="A53" s="380" t="s">
        <v>54</v>
      </c>
      <c r="B53" s="6" t="s">
        <v>220</v>
      </c>
      <c r="C53" s="82" t="s">
        <v>112</v>
      </c>
      <c r="D53" s="64">
        <f t="shared" si="5"/>
        <v>2</v>
      </c>
      <c r="E53" s="65">
        <f t="shared" si="6"/>
        <v>2</v>
      </c>
      <c r="F53" s="66"/>
      <c r="G53" s="78"/>
      <c r="H53" s="67"/>
      <c r="I53" s="68"/>
      <c r="J53" s="69"/>
      <c r="K53" s="67"/>
      <c r="L53" s="78"/>
      <c r="M53" s="67"/>
      <c r="N53" s="68"/>
      <c r="O53" s="69"/>
      <c r="P53" s="73"/>
      <c r="Q53" s="83"/>
      <c r="R53" s="73"/>
      <c r="S53" s="74"/>
      <c r="T53" s="75"/>
      <c r="U53" s="73">
        <v>0</v>
      </c>
      <c r="V53" s="83">
        <v>0</v>
      </c>
      <c r="W53" s="73">
        <v>2</v>
      </c>
      <c r="X53" s="74" t="s">
        <v>276</v>
      </c>
      <c r="Y53" s="75">
        <v>2</v>
      </c>
      <c r="Z53" s="73"/>
      <c r="AA53" s="83"/>
      <c r="AB53" s="73"/>
      <c r="AC53" s="74"/>
      <c r="AD53" s="75"/>
      <c r="AE53" s="66"/>
      <c r="AF53" s="78"/>
      <c r="AG53" s="67"/>
      <c r="AH53" s="68"/>
      <c r="AI53" s="69"/>
      <c r="AJ53" s="66"/>
      <c r="AK53" s="78"/>
      <c r="AL53" s="67"/>
      <c r="AM53" s="68"/>
      <c r="AN53" s="69"/>
      <c r="AO53" s="444" t="s">
        <v>53</v>
      </c>
      <c r="AP53" s="394" t="s">
        <v>219</v>
      </c>
      <c r="AQ53" s="372"/>
      <c r="AR53" s="309"/>
      <c r="AS53" s="41"/>
      <c r="AU53" s="112"/>
    </row>
    <row r="54" spans="1:48" ht="18" customHeight="1">
      <c r="A54" s="380" t="s">
        <v>55</v>
      </c>
      <c r="B54" s="6" t="s">
        <v>221</v>
      </c>
      <c r="C54" s="82" t="s">
        <v>99</v>
      </c>
      <c r="D54" s="64">
        <f>SUM(F54,G54,H54,K54,L54,M54,P54,Q54,R54,U54,V54,W54,Z54,AA54,AB54,AE54,AF54,AG54,AJ54,AK54,AL54)</f>
        <v>2</v>
      </c>
      <c r="E54" s="65">
        <f>SUM(J54,O54,T54,Y54,AD54,AI54,AN54)</f>
        <v>3</v>
      </c>
      <c r="F54" s="66"/>
      <c r="G54" s="78"/>
      <c r="H54" s="67"/>
      <c r="I54" s="68"/>
      <c r="J54" s="69"/>
      <c r="K54" s="67"/>
      <c r="L54" s="78"/>
      <c r="M54" s="67"/>
      <c r="N54" s="68"/>
      <c r="O54" s="69"/>
      <c r="P54" s="73">
        <v>2</v>
      </c>
      <c r="Q54" s="83">
        <v>0</v>
      </c>
      <c r="R54" s="73">
        <v>0</v>
      </c>
      <c r="S54" s="74" t="s">
        <v>15</v>
      </c>
      <c r="T54" s="75">
        <v>3</v>
      </c>
      <c r="U54" s="73"/>
      <c r="V54" s="83"/>
      <c r="W54" s="73"/>
      <c r="X54" s="74"/>
      <c r="Y54" s="75"/>
      <c r="Z54" s="73"/>
      <c r="AA54" s="83"/>
      <c r="AB54" s="73"/>
      <c r="AC54" s="74"/>
      <c r="AD54" s="75"/>
      <c r="AE54" s="66"/>
      <c r="AF54" s="78"/>
      <c r="AG54" s="67"/>
      <c r="AH54" s="68"/>
      <c r="AI54" s="69"/>
      <c r="AJ54" s="66"/>
      <c r="AK54" s="78"/>
      <c r="AL54" s="67"/>
      <c r="AM54" s="68"/>
      <c r="AN54" s="69"/>
      <c r="AO54" s="445" t="s">
        <v>4</v>
      </c>
      <c r="AP54" s="392" t="s">
        <v>173</v>
      </c>
      <c r="AQ54" s="449" t="s">
        <v>35</v>
      </c>
      <c r="AR54" s="401" t="s">
        <v>193</v>
      </c>
      <c r="AS54" s="41"/>
      <c r="AU54" s="112"/>
      <c r="AV54" s="193"/>
    </row>
    <row r="55" spans="1:47" ht="18" customHeight="1">
      <c r="A55" s="380" t="s">
        <v>56</v>
      </c>
      <c r="B55" s="6" t="s">
        <v>222</v>
      </c>
      <c r="C55" s="210" t="s">
        <v>109</v>
      </c>
      <c r="D55" s="64">
        <f>SUM(F55,G55,H55,K55,L55,M55,P55,Q55,R55,U55,V55,W55,Z55,AA55,AB55,AE55,AF55,AG55,AJ55,AK55,AL55)</f>
        <v>2</v>
      </c>
      <c r="E55" s="65">
        <f>SUM(J55,O55,T55,Y55,AD55,AI55,AN55)</f>
        <v>2</v>
      </c>
      <c r="F55" s="66"/>
      <c r="G55" s="78"/>
      <c r="H55" s="67"/>
      <c r="I55" s="68"/>
      <c r="J55" s="69"/>
      <c r="K55" s="67"/>
      <c r="L55" s="78"/>
      <c r="M55" s="67"/>
      <c r="N55" s="68"/>
      <c r="O55" s="69"/>
      <c r="P55" s="73"/>
      <c r="Q55" s="83"/>
      <c r="R55" s="73"/>
      <c r="S55" s="74"/>
      <c r="T55" s="75"/>
      <c r="U55" s="73">
        <v>0</v>
      </c>
      <c r="V55" s="83">
        <v>0</v>
      </c>
      <c r="W55" s="73">
        <v>2</v>
      </c>
      <c r="X55" s="74" t="s">
        <v>276</v>
      </c>
      <c r="Y55" s="75">
        <v>2</v>
      </c>
      <c r="Z55" s="73"/>
      <c r="AA55" s="83"/>
      <c r="AB55" s="73"/>
      <c r="AC55" s="74"/>
      <c r="AD55" s="75"/>
      <c r="AE55" s="66"/>
      <c r="AF55" s="78"/>
      <c r="AG55" s="67"/>
      <c r="AH55" s="68"/>
      <c r="AI55" s="69"/>
      <c r="AJ55" s="66"/>
      <c r="AK55" s="78"/>
      <c r="AL55" s="67"/>
      <c r="AM55" s="68"/>
      <c r="AN55" s="69"/>
      <c r="AO55" s="128" t="s">
        <v>55</v>
      </c>
      <c r="AP55" s="396" t="s">
        <v>221</v>
      </c>
      <c r="AQ55" s="403"/>
      <c r="AR55" s="300"/>
      <c r="AS55" s="41"/>
      <c r="AU55" s="112"/>
    </row>
    <row r="56" spans="1:48" ht="18" customHeight="1">
      <c r="A56" s="380" t="s">
        <v>57</v>
      </c>
      <c r="B56" s="6" t="s">
        <v>223</v>
      </c>
      <c r="C56" s="82" t="s">
        <v>100</v>
      </c>
      <c r="D56" s="64">
        <f>SUM(F56,G56,H56,K56,L56,M56,P56,Q56,R56,U56,V56,W56,Z56,AA56,AB56,AE56,AF56,AG56,AJ56,AK56,AL56)</f>
        <v>2</v>
      </c>
      <c r="E56" s="65">
        <f>SUM(J56,O56,T56,Y56,AD56,AI56,AN56)</f>
        <v>2</v>
      </c>
      <c r="F56" s="66"/>
      <c r="G56" s="78"/>
      <c r="H56" s="67"/>
      <c r="I56" s="68"/>
      <c r="J56" s="69"/>
      <c r="K56" s="67"/>
      <c r="L56" s="78"/>
      <c r="M56" s="67"/>
      <c r="N56" s="68"/>
      <c r="O56" s="69"/>
      <c r="P56" s="73"/>
      <c r="Q56" s="83"/>
      <c r="R56" s="73"/>
      <c r="S56" s="74"/>
      <c r="T56" s="75"/>
      <c r="U56" s="73">
        <v>2</v>
      </c>
      <c r="V56" s="83">
        <v>0</v>
      </c>
      <c r="W56" s="73">
        <v>0</v>
      </c>
      <c r="X56" s="74" t="s">
        <v>15</v>
      </c>
      <c r="Y56" s="75">
        <v>2</v>
      </c>
      <c r="Z56" s="73"/>
      <c r="AA56" s="83"/>
      <c r="AB56" s="73"/>
      <c r="AC56" s="74"/>
      <c r="AD56" s="75"/>
      <c r="AE56" s="66"/>
      <c r="AF56" s="78"/>
      <c r="AG56" s="67"/>
      <c r="AH56" s="68"/>
      <c r="AI56" s="69"/>
      <c r="AJ56" s="66"/>
      <c r="AK56" s="78"/>
      <c r="AL56" s="67"/>
      <c r="AM56" s="68"/>
      <c r="AN56" s="69"/>
      <c r="AO56" s="128" t="s">
        <v>24</v>
      </c>
      <c r="AP56" s="398" t="s">
        <v>182</v>
      </c>
      <c r="AQ56" s="403"/>
      <c r="AR56" s="296"/>
      <c r="AS56" s="41"/>
      <c r="AU56" s="112"/>
      <c r="AV56" s="193"/>
    </row>
    <row r="57" spans="1:47" ht="18" customHeight="1">
      <c r="A57" s="380" t="s">
        <v>58</v>
      </c>
      <c r="B57" s="6" t="s">
        <v>224</v>
      </c>
      <c r="C57" s="210" t="s">
        <v>113</v>
      </c>
      <c r="D57" s="64">
        <f>SUM(F57,G57,H57,K57,L57,M57,P57,Q57,R57,U57,V57,W57,Z57,AA57,AB57,AE57,AF57,AG57,AJ57,AK57,AL57)</f>
        <v>2</v>
      </c>
      <c r="E57" s="65">
        <f>SUM(J57,O57,T57,Y57,AD57,AI57,AN57)</f>
        <v>2</v>
      </c>
      <c r="F57" s="66"/>
      <c r="G57" s="78"/>
      <c r="H57" s="67"/>
      <c r="I57" s="68"/>
      <c r="J57" s="69"/>
      <c r="K57" s="67"/>
      <c r="L57" s="78"/>
      <c r="M57" s="67"/>
      <c r="N57" s="68"/>
      <c r="O57" s="69"/>
      <c r="P57" s="73"/>
      <c r="Q57" s="83"/>
      <c r="R57" s="73"/>
      <c r="S57" s="74"/>
      <c r="T57" s="75"/>
      <c r="U57" s="73">
        <v>0</v>
      </c>
      <c r="V57" s="83">
        <v>0</v>
      </c>
      <c r="W57" s="73">
        <v>2</v>
      </c>
      <c r="X57" s="74" t="s">
        <v>276</v>
      </c>
      <c r="Y57" s="75">
        <v>2</v>
      </c>
      <c r="Z57" s="73"/>
      <c r="AA57" s="83"/>
      <c r="AB57" s="73"/>
      <c r="AC57" s="74"/>
      <c r="AD57" s="75"/>
      <c r="AE57" s="66"/>
      <c r="AF57" s="78"/>
      <c r="AG57" s="67"/>
      <c r="AH57" s="68"/>
      <c r="AI57" s="69"/>
      <c r="AJ57" s="66"/>
      <c r="AK57" s="78"/>
      <c r="AL57" s="67"/>
      <c r="AM57" s="68"/>
      <c r="AN57" s="69"/>
      <c r="AO57" s="128" t="s">
        <v>57</v>
      </c>
      <c r="AP57" s="397" t="s">
        <v>225</v>
      </c>
      <c r="AQ57" s="403"/>
      <c r="AR57" s="296"/>
      <c r="AS57" s="41"/>
      <c r="AU57" s="112"/>
    </row>
    <row r="58" spans="1:48" ht="18" customHeight="1" thickBot="1">
      <c r="A58" s="382" t="s">
        <v>59</v>
      </c>
      <c r="B58" s="239" t="s">
        <v>226</v>
      </c>
      <c r="C58" s="211" t="s">
        <v>145</v>
      </c>
      <c r="D58" s="188">
        <f>SUM(F58,G58,H58,K58,L58,M58,P58,Q58,R58,U58,V58,W58,Z58,AA58,AB58,AE58,AF58,AG58,AJ58,AK58,AL58)</f>
        <v>3</v>
      </c>
      <c r="E58" s="229">
        <f>SUM(J58,O58,T58,Y58,AD58,AI58,AN58)</f>
        <v>3</v>
      </c>
      <c r="F58" s="230"/>
      <c r="G58" s="213"/>
      <c r="H58" s="234"/>
      <c r="I58" s="235"/>
      <c r="J58" s="214"/>
      <c r="K58" s="234"/>
      <c r="L58" s="213"/>
      <c r="M58" s="234"/>
      <c r="N58" s="235"/>
      <c r="O58" s="214"/>
      <c r="P58" s="231"/>
      <c r="Q58" s="287"/>
      <c r="R58" s="231"/>
      <c r="S58" s="232"/>
      <c r="T58" s="233"/>
      <c r="U58" s="231"/>
      <c r="V58" s="287"/>
      <c r="W58" s="231"/>
      <c r="X58" s="232"/>
      <c r="Y58" s="233"/>
      <c r="Z58" s="231"/>
      <c r="AA58" s="287"/>
      <c r="AB58" s="231"/>
      <c r="AC58" s="232"/>
      <c r="AD58" s="233"/>
      <c r="AE58" s="231">
        <v>2</v>
      </c>
      <c r="AF58" s="287">
        <v>1</v>
      </c>
      <c r="AG58" s="231">
        <v>0</v>
      </c>
      <c r="AH58" s="232" t="s">
        <v>15</v>
      </c>
      <c r="AI58" s="233">
        <v>3</v>
      </c>
      <c r="AJ58" s="230"/>
      <c r="AK58" s="213"/>
      <c r="AL58" s="234"/>
      <c r="AM58" s="235"/>
      <c r="AN58" s="214"/>
      <c r="AO58" s="446" t="s">
        <v>39</v>
      </c>
      <c r="AP58" s="399" t="s">
        <v>199</v>
      </c>
      <c r="AQ58" s="404"/>
      <c r="AR58" s="301"/>
      <c r="AS58" s="41"/>
      <c r="AU58" s="112"/>
      <c r="AV58" s="193"/>
    </row>
    <row r="59" spans="1:48" ht="18" customHeight="1">
      <c r="A59" s="376"/>
      <c r="B59" s="8"/>
      <c r="C59" s="208" t="s">
        <v>141</v>
      </c>
      <c r="D59" s="613" t="s">
        <v>142</v>
      </c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614"/>
      <c r="AJ59" s="614"/>
      <c r="AK59" s="614"/>
      <c r="AL59" s="614"/>
      <c r="AM59" s="614"/>
      <c r="AN59" s="614"/>
      <c r="AO59" s="614"/>
      <c r="AP59" s="280"/>
      <c r="AQ59" s="343"/>
      <c r="AR59" s="178"/>
      <c r="AS59" s="35"/>
      <c r="AU59" s="112"/>
      <c r="AV59" s="193"/>
    </row>
    <row r="60" spans="1:48" ht="18" customHeight="1">
      <c r="A60" s="376"/>
      <c r="B60" s="8"/>
      <c r="C60" s="279"/>
      <c r="D60" s="620" t="s">
        <v>297</v>
      </c>
      <c r="E60" s="621"/>
      <c r="F60" s="621"/>
      <c r="G60" s="621"/>
      <c r="H60" s="621"/>
      <c r="I60" s="621"/>
      <c r="J60" s="621"/>
      <c r="K60" s="621"/>
      <c r="L60" s="621"/>
      <c r="M60" s="621"/>
      <c r="N60" s="621"/>
      <c r="O60" s="621"/>
      <c r="P60" s="621"/>
      <c r="Q60" s="621"/>
      <c r="R60" s="621"/>
      <c r="S60" s="621"/>
      <c r="T60" s="621"/>
      <c r="U60" s="621"/>
      <c r="V60" s="621"/>
      <c r="W60" s="621"/>
      <c r="X60" s="621"/>
      <c r="Y60" s="621"/>
      <c r="Z60" s="621"/>
      <c r="AA60" s="621"/>
      <c r="AB60" s="621"/>
      <c r="AC60" s="621"/>
      <c r="AD60" s="621"/>
      <c r="AE60" s="621"/>
      <c r="AF60" s="621"/>
      <c r="AG60" s="621"/>
      <c r="AH60" s="621"/>
      <c r="AI60" s="621"/>
      <c r="AJ60" s="621"/>
      <c r="AK60" s="621"/>
      <c r="AL60" s="621"/>
      <c r="AM60" s="621"/>
      <c r="AN60" s="621"/>
      <c r="AO60" s="621"/>
      <c r="AP60" s="280"/>
      <c r="AQ60" s="343"/>
      <c r="AR60" s="178"/>
      <c r="AS60" s="35"/>
      <c r="AU60" s="112"/>
      <c r="AV60" s="193"/>
    </row>
    <row r="61" spans="1:48" ht="18" customHeight="1">
      <c r="A61" s="376"/>
      <c r="B61" s="8"/>
      <c r="C61" s="279"/>
      <c r="D61" s="624" t="s">
        <v>144</v>
      </c>
      <c r="E61" s="625"/>
      <c r="F61" s="625"/>
      <c r="G61" s="625"/>
      <c r="H61" s="625"/>
      <c r="I61" s="625"/>
      <c r="J61" s="625"/>
      <c r="K61" s="625"/>
      <c r="L61" s="625"/>
      <c r="M61" s="625"/>
      <c r="N61" s="625"/>
      <c r="O61" s="625"/>
      <c r="P61" s="625"/>
      <c r="Q61" s="625"/>
      <c r="R61" s="625"/>
      <c r="S61" s="625"/>
      <c r="T61" s="625"/>
      <c r="U61" s="625"/>
      <c r="V61" s="625"/>
      <c r="W61" s="625"/>
      <c r="X61" s="625"/>
      <c r="Y61" s="625"/>
      <c r="Z61" s="625"/>
      <c r="AA61" s="625"/>
      <c r="AB61" s="279"/>
      <c r="AC61" s="279"/>
      <c r="AD61" s="279"/>
      <c r="AE61" s="279"/>
      <c r="AF61" s="279"/>
      <c r="AG61" s="279"/>
      <c r="AH61" s="279"/>
      <c r="AI61" s="323"/>
      <c r="AJ61" s="279"/>
      <c r="AK61" s="279"/>
      <c r="AL61" s="279"/>
      <c r="AM61" s="279"/>
      <c r="AN61" s="323"/>
      <c r="AO61" s="341"/>
      <c r="AP61" s="280"/>
      <c r="AQ61" s="343"/>
      <c r="AR61" s="178"/>
      <c r="AS61" s="35"/>
      <c r="AU61" s="112"/>
      <c r="AV61" s="193"/>
    </row>
    <row r="62" spans="1:48" ht="18" customHeight="1">
      <c r="A62" s="376"/>
      <c r="B62" s="8"/>
      <c r="C62" s="324"/>
      <c r="D62" s="626" t="s">
        <v>143</v>
      </c>
      <c r="E62" s="627"/>
      <c r="F62" s="627"/>
      <c r="G62" s="627"/>
      <c r="H62" s="627"/>
      <c r="I62" s="627"/>
      <c r="J62" s="627"/>
      <c r="K62" s="627"/>
      <c r="L62" s="627"/>
      <c r="M62" s="627"/>
      <c r="N62" s="627"/>
      <c r="O62" s="627"/>
      <c r="P62" s="627"/>
      <c r="Q62" s="627"/>
      <c r="R62" s="627"/>
      <c r="S62" s="627"/>
      <c r="T62" s="627"/>
      <c r="U62" s="627"/>
      <c r="V62" s="627"/>
      <c r="W62" s="627"/>
      <c r="X62" s="627"/>
      <c r="Y62" s="627"/>
      <c r="Z62" s="627"/>
      <c r="AA62" s="627"/>
      <c r="AB62" s="627"/>
      <c r="AC62" s="627"/>
      <c r="AD62" s="627"/>
      <c r="AE62" s="627"/>
      <c r="AF62" s="627"/>
      <c r="AG62" s="627"/>
      <c r="AH62" s="627"/>
      <c r="AI62" s="627"/>
      <c r="AJ62" s="627"/>
      <c r="AK62" s="325"/>
      <c r="AL62" s="325"/>
      <c r="AM62" s="325"/>
      <c r="AN62" s="325"/>
      <c r="AO62" s="342"/>
      <c r="AP62" s="280"/>
      <c r="AQ62" s="343"/>
      <c r="AR62" s="178"/>
      <c r="AS62" s="35"/>
      <c r="AU62" s="112"/>
      <c r="AV62" s="193"/>
    </row>
    <row r="63" spans="1:48" ht="18" customHeight="1">
      <c r="A63" s="376"/>
      <c r="B63" s="8"/>
      <c r="C63" s="35"/>
      <c r="D63" s="89"/>
      <c r="E63" s="86"/>
      <c r="F63" s="35"/>
      <c r="G63" s="35"/>
      <c r="H63" s="35"/>
      <c r="I63" s="35"/>
      <c r="J63" s="139"/>
      <c r="K63" s="35"/>
      <c r="L63" s="35"/>
      <c r="M63" s="35"/>
      <c r="N63" s="35"/>
      <c r="O63" s="139"/>
      <c r="P63" s="89"/>
      <c r="Q63" s="89"/>
      <c r="R63" s="89"/>
      <c r="S63" s="89"/>
      <c r="T63" s="111"/>
      <c r="U63" s="89"/>
      <c r="V63" s="89"/>
      <c r="W63" s="89"/>
      <c r="X63" s="89"/>
      <c r="Y63" s="111"/>
      <c r="Z63" s="89"/>
      <c r="AA63" s="89"/>
      <c r="AB63" s="89"/>
      <c r="AC63" s="89"/>
      <c r="AD63" s="111"/>
      <c r="AE63" s="89"/>
      <c r="AF63" s="89"/>
      <c r="AG63" s="89"/>
      <c r="AH63" s="89"/>
      <c r="AI63" s="111"/>
      <c r="AJ63" s="35"/>
      <c r="AK63" s="35"/>
      <c r="AL63" s="35"/>
      <c r="AM63" s="35"/>
      <c r="AN63" s="139"/>
      <c r="AO63" s="343"/>
      <c r="AP63" s="280"/>
      <c r="AQ63" s="343"/>
      <c r="AR63" s="178"/>
      <c r="AS63" s="35"/>
      <c r="AU63" s="112"/>
      <c r="AV63" s="193"/>
    </row>
    <row r="64" spans="1:48" ht="18" customHeight="1">
      <c r="A64" s="376"/>
      <c r="B64" s="8"/>
      <c r="C64" s="35"/>
      <c r="D64" s="89"/>
      <c r="E64" s="86"/>
      <c r="F64" s="35"/>
      <c r="G64" s="35"/>
      <c r="H64" s="35"/>
      <c r="I64" s="35"/>
      <c r="J64" s="139"/>
      <c r="K64" s="35"/>
      <c r="L64" s="35"/>
      <c r="M64" s="35"/>
      <c r="N64" s="35"/>
      <c r="O64" s="139"/>
      <c r="P64" s="89"/>
      <c r="Q64" s="89"/>
      <c r="R64" s="89"/>
      <c r="S64" s="89"/>
      <c r="T64" s="111"/>
      <c r="U64" s="89"/>
      <c r="V64" s="89"/>
      <c r="W64" s="89"/>
      <c r="X64" s="89"/>
      <c r="Y64" s="111"/>
      <c r="Z64" s="89"/>
      <c r="AA64" s="89"/>
      <c r="AB64" s="89"/>
      <c r="AC64" s="89"/>
      <c r="AD64" s="111"/>
      <c r="AE64" s="89"/>
      <c r="AF64" s="89"/>
      <c r="AG64" s="89"/>
      <c r="AH64" s="89"/>
      <c r="AI64" s="111"/>
      <c r="AJ64" s="35"/>
      <c r="AK64" s="35"/>
      <c r="AL64" s="35"/>
      <c r="AM64" s="35"/>
      <c r="AN64" s="139"/>
      <c r="AO64" s="343"/>
      <c r="AP64" s="280"/>
      <c r="AQ64" s="343"/>
      <c r="AR64" s="178"/>
      <c r="AS64" s="35"/>
      <c r="AU64" s="112"/>
      <c r="AV64" s="193"/>
    </row>
    <row r="65" spans="2:41" ht="15.75">
      <c r="B65" s="9"/>
      <c r="C65" s="104"/>
      <c r="D65" s="89"/>
      <c r="E65" s="89"/>
      <c r="F65" s="89"/>
      <c r="G65" s="89"/>
      <c r="H65" s="89"/>
      <c r="I65" s="89"/>
      <c r="J65" s="111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111"/>
      <c r="Z65" s="89"/>
      <c r="AA65" s="89"/>
      <c r="AB65" s="89"/>
      <c r="AC65" s="89"/>
      <c r="AD65" s="111"/>
      <c r="AE65" s="89"/>
      <c r="AF65" s="89"/>
      <c r="AG65" s="89"/>
      <c r="AH65" s="89"/>
      <c r="AI65" s="111"/>
      <c r="AJ65" s="89"/>
      <c r="AK65" s="89"/>
      <c r="AL65" s="89"/>
      <c r="AM65" s="89"/>
      <c r="AN65" s="89"/>
      <c r="AO65" s="344"/>
    </row>
    <row r="66" spans="1:51" s="113" customFormat="1" ht="15.75">
      <c r="A66" s="366"/>
      <c r="B66" s="9"/>
      <c r="C66" s="281" t="s">
        <v>166</v>
      </c>
      <c r="D66" s="89"/>
      <c r="E66" s="89"/>
      <c r="F66" s="89"/>
      <c r="G66" s="89"/>
      <c r="H66" s="89"/>
      <c r="I66" s="89"/>
      <c r="J66" s="111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111"/>
      <c r="Z66" s="89"/>
      <c r="AA66" s="89"/>
      <c r="AB66" s="89"/>
      <c r="AC66" s="89"/>
      <c r="AD66" s="111"/>
      <c r="AE66" s="89"/>
      <c r="AF66" s="89"/>
      <c r="AG66" s="89"/>
      <c r="AH66" s="89"/>
      <c r="AI66" s="111"/>
      <c r="AJ66" s="89"/>
      <c r="AK66" s="89"/>
      <c r="AL66" s="89"/>
      <c r="AM66" s="89"/>
      <c r="AN66" s="89"/>
      <c r="AO66" s="344"/>
      <c r="AP66" s="165"/>
      <c r="AQ66" s="366"/>
      <c r="AR66" s="165"/>
      <c r="AT66" s="191"/>
      <c r="AU66" s="89"/>
      <c r="AV66" s="89"/>
      <c r="AW66" s="89"/>
      <c r="AX66" s="112"/>
      <c r="AY66" s="194"/>
    </row>
    <row r="67" spans="1:51" s="113" customFormat="1" ht="16.5" thickBot="1">
      <c r="A67" s="643" t="s">
        <v>23</v>
      </c>
      <c r="B67" s="644"/>
      <c r="C67" s="644"/>
      <c r="D67" s="644"/>
      <c r="E67" s="644"/>
      <c r="F67" s="644"/>
      <c r="G67" s="644"/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644"/>
      <c r="AJ67" s="644"/>
      <c r="AK67" s="644"/>
      <c r="AL67" s="644"/>
      <c r="AM67" s="644"/>
      <c r="AN67" s="644"/>
      <c r="AO67" s="644"/>
      <c r="AP67" s="644"/>
      <c r="AQ67" s="644"/>
      <c r="AR67" s="644"/>
      <c r="AT67" s="191"/>
      <c r="AU67" s="89"/>
      <c r="AV67" s="89"/>
      <c r="AW67" s="89"/>
      <c r="AX67" s="112"/>
      <c r="AY67" s="194"/>
    </row>
    <row r="68" spans="1:51" s="113" customFormat="1" ht="15.75">
      <c r="A68" s="378"/>
      <c r="B68" s="618" t="s">
        <v>20</v>
      </c>
      <c r="C68" s="616" t="s">
        <v>2</v>
      </c>
      <c r="D68" s="36" t="s">
        <v>0</v>
      </c>
      <c r="E68" s="37" t="s">
        <v>110</v>
      </c>
      <c r="F68" s="622" t="s">
        <v>1</v>
      </c>
      <c r="G68" s="623"/>
      <c r="H68" s="623"/>
      <c r="I68" s="623"/>
      <c r="J68" s="623"/>
      <c r="K68" s="623"/>
      <c r="L68" s="623"/>
      <c r="M68" s="623"/>
      <c r="N68" s="623"/>
      <c r="O68" s="623"/>
      <c r="P68" s="623"/>
      <c r="Q68" s="623"/>
      <c r="R68" s="623"/>
      <c r="S68" s="623"/>
      <c r="T68" s="623"/>
      <c r="U68" s="623"/>
      <c r="V68" s="623"/>
      <c r="W68" s="623"/>
      <c r="X68" s="623"/>
      <c r="Y68" s="623"/>
      <c r="Z68" s="623"/>
      <c r="AA68" s="623"/>
      <c r="AB68" s="623"/>
      <c r="AC68" s="623"/>
      <c r="AD68" s="623"/>
      <c r="AE68" s="623"/>
      <c r="AF68" s="623"/>
      <c r="AG68" s="623"/>
      <c r="AH68" s="623"/>
      <c r="AI68" s="623"/>
      <c r="AJ68" s="38"/>
      <c r="AK68" s="38"/>
      <c r="AL68" s="38"/>
      <c r="AM68" s="39"/>
      <c r="AN68" s="40"/>
      <c r="AO68" s="628" t="s">
        <v>25</v>
      </c>
      <c r="AP68" s="629"/>
      <c r="AQ68" s="629"/>
      <c r="AR68" s="630"/>
      <c r="AS68" s="114"/>
      <c r="AT68" s="191"/>
      <c r="AU68" s="89"/>
      <c r="AV68" s="89"/>
      <c r="AW68" s="89"/>
      <c r="AX68" s="112"/>
      <c r="AY68" s="194"/>
    </row>
    <row r="69" spans="1:51" s="113" customFormat="1" ht="16.5" thickBot="1">
      <c r="A69" s="383"/>
      <c r="B69" s="619"/>
      <c r="C69" s="617"/>
      <c r="D69" s="42" t="s">
        <v>3</v>
      </c>
      <c r="E69" s="42"/>
      <c r="F69" s="43"/>
      <c r="G69" s="44"/>
      <c r="H69" s="44" t="s">
        <v>4</v>
      </c>
      <c r="I69" s="44"/>
      <c r="J69" s="45"/>
      <c r="K69" s="44"/>
      <c r="L69" s="44"/>
      <c r="M69" s="44" t="s">
        <v>5</v>
      </c>
      <c r="N69" s="44"/>
      <c r="O69" s="45"/>
      <c r="P69" s="44"/>
      <c r="Q69" s="44"/>
      <c r="R69" s="46" t="s">
        <v>6</v>
      </c>
      <c r="S69" s="44"/>
      <c r="T69" s="45"/>
      <c r="U69" s="44"/>
      <c r="V69" s="44"/>
      <c r="W69" s="46" t="s">
        <v>7</v>
      </c>
      <c r="X69" s="44"/>
      <c r="Y69" s="45"/>
      <c r="Z69" s="44"/>
      <c r="AA69" s="44"/>
      <c r="AB69" s="46" t="s">
        <v>8</v>
      </c>
      <c r="AC69" s="44"/>
      <c r="AD69" s="45"/>
      <c r="AE69" s="43"/>
      <c r="AF69" s="44"/>
      <c r="AG69" s="44" t="s">
        <v>9</v>
      </c>
      <c r="AH69" s="44"/>
      <c r="AI69" s="47"/>
      <c r="AJ69" s="43"/>
      <c r="AK69" s="44"/>
      <c r="AL69" s="44" t="s">
        <v>19</v>
      </c>
      <c r="AM69" s="44"/>
      <c r="AN69" s="45"/>
      <c r="AO69" s="631"/>
      <c r="AP69" s="632"/>
      <c r="AQ69" s="632"/>
      <c r="AR69" s="633"/>
      <c r="AS69" s="114"/>
      <c r="AT69" s="191"/>
      <c r="AU69" s="89"/>
      <c r="AV69" s="89"/>
      <c r="AW69" s="89"/>
      <c r="AX69" s="112"/>
      <c r="AY69" s="203"/>
    </row>
    <row r="70" spans="1:51" s="113" customFormat="1" ht="15.75">
      <c r="A70" s="384"/>
      <c r="B70" s="1"/>
      <c r="C70" s="48"/>
      <c r="D70" s="49"/>
      <c r="E70" s="35"/>
      <c r="F70" s="50" t="s">
        <v>10</v>
      </c>
      <c r="G70" s="51" t="s">
        <v>12</v>
      </c>
      <c r="H70" s="51" t="s">
        <v>11</v>
      </c>
      <c r="I70" s="51" t="s">
        <v>13</v>
      </c>
      <c r="J70" s="52" t="s">
        <v>14</v>
      </c>
      <c r="K70" s="50" t="s">
        <v>10</v>
      </c>
      <c r="L70" s="51" t="s">
        <v>12</v>
      </c>
      <c r="M70" s="51" t="s">
        <v>11</v>
      </c>
      <c r="N70" s="51" t="s">
        <v>13</v>
      </c>
      <c r="O70" s="52" t="s">
        <v>14</v>
      </c>
      <c r="P70" s="50" t="s">
        <v>10</v>
      </c>
      <c r="Q70" s="51" t="s">
        <v>12</v>
      </c>
      <c r="R70" s="51" t="s">
        <v>11</v>
      </c>
      <c r="S70" s="51" t="s">
        <v>13</v>
      </c>
      <c r="T70" s="52" t="s">
        <v>14</v>
      </c>
      <c r="U70" s="50" t="s">
        <v>10</v>
      </c>
      <c r="V70" s="51" t="s">
        <v>12</v>
      </c>
      <c r="W70" s="51" t="s">
        <v>11</v>
      </c>
      <c r="X70" s="51" t="s">
        <v>13</v>
      </c>
      <c r="Y70" s="52" t="s">
        <v>14</v>
      </c>
      <c r="Z70" s="50" t="s">
        <v>10</v>
      </c>
      <c r="AA70" s="51" t="s">
        <v>12</v>
      </c>
      <c r="AB70" s="51" t="s">
        <v>11</v>
      </c>
      <c r="AC70" s="51" t="s">
        <v>13</v>
      </c>
      <c r="AD70" s="52" t="s">
        <v>14</v>
      </c>
      <c r="AE70" s="50" t="s">
        <v>10</v>
      </c>
      <c r="AF70" s="51" t="s">
        <v>12</v>
      </c>
      <c r="AG70" s="51" t="s">
        <v>11</v>
      </c>
      <c r="AH70" s="51" t="s">
        <v>13</v>
      </c>
      <c r="AI70" s="52" t="s">
        <v>14</v>
      </c>
      <c r="AJ70" s="53" t="s">
        <v>10</v>
      </c>
      <c r="AK70" s="33" t="s">
        <v>12</v>
      </c>
      <c r="AL70" s="33" t="s">
        <v>11</v>
      </c>
      <c r="AM70" s="33" t="s">
        <v>13</v>
      </c>
      <c r="AN70" s="139" t="s">
        <v>14</v>
      </c>
      <c r="AO70" s="407"/>
      <c r="AP70" s="408" t="s">
        <v>20</v>
      </c>
      <c r="AQ70" s="409"/>
      <c r="AR70" s="410" t="s">
        <v>20</v>
      </c>
      <c r="AS70" s="89"/>
      <c r="AT70" s="191"/>
      <c r="AU70" s="89"/>
      <c r="AV70" s="89"/>
      <c r="AW70" s="89"/>
      <c r="AX70" s="112"/>
      <c r="AY70" s="203"/>
    </row>
    <row r="71" spans="1:48" ht="19.5" customHeight="1">
      <c r="A71" s="339"/>
      <c r="B71" s="612" t="s">
        <v>274</v>
      </c>
      <c r="C71" s="609"/>
      <c r="D71" s="115">
        <f>SUM(D72:D77)</f>
        <v>23</v>
      </c>
      <c r="E71" s="116">
        <f>SUM(E72:E77)</f>
        <v>30</v>
      </c>
      <c r="F71" s="99">
        <f>SUM(F72:F77)</f>
        <v>0</v>
      </c>
      <c r="G71" s="102">
        <f>SUM(G72:G77)</f>
        <v>0</v>
      </c>
      <c r="H71" s="102">
        <f>SUM(H72:H77)</f>
        <v>0</v>
      </c>
      <c r="I71" s="102"/>
      <c r="J71" s="117">
        <f aca="true" t="shared" si="7" ref="J71:R71">SUM(J72:J77)</f>
        <v>0</v>
      </c>
      <c r="K71" s="99">
        <f t="shared" si="7"/>
        <v>0</v>
      </c>
      <c r="L71" s="102">
        <f t="shared" si="7"/>
        <v>0</v>
      </c>
      <c r="M71" s="102">
        <f t="shared" si="7"/>
        <v>0</v>
      </c>
      <c r="N71" s="102">
        <f t="shared" si="7"/>
        <v>0</v>
      </c>
      <c r="O71" s="100">
        <f t="shared" si="7"/>
        <v>0</v>
      </c>
      <c r="P71" s="99">
        <f t="shared" si="7"/>
        <v>0</v>
      </c>
      <c r="Q71" s="102">
        <f t="shared" si="7"/>
        <v>0</v>
      </c>
      <c r="R71" s="102">
        <f t="shared" si="7"/>
        <v>0</v>
      </c>
      <c r="S71" s="102"/>
      <c r="T71" s="117">
        <f>SUM(T72:T77)</f>
        <v>0</v>
      </c>
      <c r="U71" s="99">
        <f>SUM(U72:U77)</f>
        <v>8</v>
      </c>
      <c r="V71" s="102">
        <f>SUM(V72:V77)</f>
        <v>0</v>
      </c>
      <c r="W71" s="102">
        <f>SUM(W72:W77)</f>
        <v>4</v>
      </c>
      <c r="X71" s="102"/>
      <c r="Y71" s="117">
        <f>SUM(Y72:Y77)</f>
        <v>16</v>
      </c>
      <c r="Z71" s="99">
        <f>SUM(Z72:Z77)</f>
        <v>6</v>
      </c>
      <c r="AA71" s="102">
        <f>SUM(AA72:AA77)</f>
        <v>0</v>
      </c>
      <c r="AB71" s="102">
        <f>SUM(AB72:AB77)</f>
        <v>5</v>
      </c>
      <c r="AC71" s="102"/>
      <c r="AD71" s="117">
        <f>SUM(AD72:AD77)</f>
        <v>14</v>
      </c>
      <c r="AE71" s="99">
        <f>SUM(AE72:AE77)</f>
        <v>0</v>
      </c>
      <c r="AF71" s="102">
        <f>SUM(AF72:AF77)</f>
        <v>0</v>
      </c>
      <c r="AG71" s="102">
        <f>SUM(AG72:AG77)</f>
        <v>0</v>
      </c>
      <c r="AH71" s="102"/>
      <c r="AI71" s="117">
        <f>SUM(AI72:AI77)</f>
        <v>0</v>
      </c>
      <c r="AJ71" s="99">
        <f>SUM(AJ72:AJ77)</f>
        <v>0</v>
      </c>
      <c r="AK71" s="102">
        <f>SUM(AK72:AK77)</f>
        <v>0</v>
      </c>
      <c r="AL71" s="102">
        <f>SUM(AL72:AL77)</f>
        <v>0</v>
      </c>
      <c r="AM71" s="102"/>
      <c r="AN71" s="405">
        <f>SUM(AN72:AN77)</f>
        <v>0</v>
      </c>
      <c r="AO71" s="373" t="s">
        <v>5</v>
      </c>
      <c r="AP71" s="411" t="s">
        <v>174</v>
      </c>
      <c r="AQ71" s="373" t="s">
        <v>108</v>
      </c>
      <c r="AR71" s="412" t="s">
        <v>191</v>
      </c>
      <c r="AS71" s="35"/>
      <c r="AU71" s="112"/>
      <c r="AV71" s="202"/>
    </row>
    <row r="72" spans="1:45" ht="19.5" customHeight="1">
      <c r="A72" s="337" t="s">
        <v>60</v>
      </c>
      <c r="B72" s="292" t="s">
        <v>227</v>
      </c>
      <c r="C72" s="118" t="s">
        <v>127</v>
      </c>
      <c r="D72" s="186">
        <f>SUM(F72,G72,H72,K72,L72,M72,P72,Q72,R72,U72,V72,W72,Z72,AA72,AB72,AE72,AF72,AG72,AJ72,AK72,AL72)</f>
        <v>6</v>
      </c>
      <c r="E72" s="187">
        <f>SUM(J72,O72,T72,Y72,AD72,AI72,AN72)</f>
        <v>8</v>
      </c>
      <c r="F72" s="215"/>
      <c r="G72" s="95"/>
      <c r="H72" s="93"/>
      <c r="I72" s="120"/>
      <c r="J72" s="121"/>
      <c r="K72" s="215"/>
      <c r="L72" s="94"/>
      <c r="M72" s="93"/>
      <c r="N72" s="120"/>
      <c r="O72" s="121"/>
      <c r="P72" s="123"/>
      <c r="Q72" s="218"/>
      <c r="R72" s="123"/>
      <c r="S72" s="124"/>
      <c r="T72" s="125"/>
      <c r="U72" s="123">
        <v>4</v>
      </c>
      <c r="V72" s="218">
        <v>0</v>
      </c>
      <c r="W72" s="123">
        <v>2</v>
      </c>
      <c r="X72" s="124" t="s">
        <v>15</v>
      </c>
      <c r="Y72" s="125">
        <v>8</v>
      </c>
      <c r="Z72" s="123"/>
      <c r="AA72" s="218"/>
      <c r="AB72" s="123"/>
      <c r="AC72" s="124"/>
      <c r="AD72" s="125"/>
      <c r="AE72" s="92"/>
      <c r="AF72" s="95"/>
      <c r="AG72" s="93"/>
      <c r="AH72" s="120"/>
      <c r="AI72" s="121"/>
      <c r="AJ72" s="92"/>
      <c r="AK72" s="95"/>
      <c r="AL72" s="93"/>
      <c r="AM72" s="120"/>
      <c r="AN72" s="121"/>
      <c r="AO72" s="450" t="s">
        <v>45</v>
      </c>
      <c r="AP72" s="451" t="s">
        <v>207</v>
      </c>
      <c r="AQ72" s="406"/>
      <c r="AR72" s="316"/>
      <c r="AS72" s="41"/>
    </row>
    <row r="73" spans="1:45" ht="19.5" customHeight="1">
      <c r="A73" s="337" t="s">
        <v>61</v>
      </c>
      <c r="B73" s="292" t="s">
        <v>229</v>
      </c>
      <c r="C73" s="118" t="s">
        <v>118</v>
      </c>
      <c r="D73" s="64">
        <f>SUM(F73,G73,H73,K73,L73,M73,P73,Q73,R73,U73,V73,W73,Z73,AA73,AB73,AE73,AF73,AG73,AJ73,AK73,AL73)</f>
        <v>6</v>
      </c>
      <c r="E73" s="65">
        <f>SUM(J73,O73,T73,Y73,AD73,AI73,AN73)</f>
        <v>8</v>
      </c>
      <c r="F73" s="71"/>
      <c r="G73" s="78"/>
      <c r="H73" s="67"/>
      <c r="I73" s="68"/>
      <c r="J73" s="69"/>
      <c r="K73" s="126"/>
      <c r="L73" s="127"/>
      <c r="M73" s="128"/>
      <c r="N73" s="68"/>
      <c r="O73" s="129"/>
      <c r="P73" s="128"/>
      <c r="Q73" s="130"/>
      <c r="R73" s="128"/>
      <c r="S73" s="130"/>
      <c r="T73" s="129"/>
      <c r="U73" s="73">
        <v>4</v>
      </c>
      <c r="V73" s="83">
        <v>0</v>
      </c>
      <c r="W73" s="73">
        <v>2</v>
      </c>
      <c r="X73" s="74" t="s">
        <v>15</v>
      </c>
      <c r="Y73" s="75">
        <v>8</v>
      </c>
      <c r="Z73" s="72"/>
      <c r="AA73" s="83"/>
      <c r="AB73" s="110"/>
      <c r="AC73" s="74"/>
      <c r="AD73" s="75"/>
      <c r="AE73" s="66"/>
      <c r="AF73" s="78"/>
      <c r="AG73" s="67"/>
      <c r="AH73" s="68"/>
      <c r="AI73" s="69"/>
      <c r="AJ73" s="66"/>
      <c r="AK73" s="78"/>
      <c r="AL73" s="67"/>
      <c r="AM73" s="68"/>
      <c r="AN73" s="69"/>
      <c r="AO73" s="452" t="s">
        <v>6</v>
      </c>
      <c r="AP73" s="29" t="s">
        <v>176</v>
      </c>
      <c r="AQ73" s="367"/>
      <c r="AR73" s="317"/>
      <c r="AS73" s="41"/>
    </row>
    <row r="74" spans="1:45" ht="19.5" customHeight="1">
      <c r="A74" s="380" t="s">
        <v>62</v>
      </c>
      <c r="B74" s="292" t="s">
        <v>228</v>
      </c>
      <c r="C74" s="118" t="s">
        <v>128</v>
      </c>
      <c r="D74" s="64">
        <f>SUM(F74,G74,H74,K74,L74,M74,P74,Q74,R74,U74,V74,W74,Z74,AA74,AB74,AE74,AF74,AG74,AJ74,AK74,AL74)</f>
        <v>5</v>
      </c>
      <c r="E74" s="65">
        <f>SUM(J74,O74,T74,Y74,AD74,AI74,AN74)</f>
        <v>7</v>
      </c>
      <c r="F74" s="71"/>
      <c r="G74" s="78"/>
      <c r="H74" s="67"/>
      <c r="I74" s="68"/>
      <c r="J74" s="69"/>
      <c r="K74" s="71"/>
      <c r="L74" s="77"/>
      <c r="M74" s="67"/>
      <c r="N74" s="68"/>
      <c r="O74" s="69"/>
      <c r="P74" s="73"/>
      <c r="Q74" s="83"/>
      <c r="R74" s="73"/>
      <c r="S74" s="74"/>
      <c r="T74" s="75"/>
      <c r="U74" s="73"/>
      <c r="V74" s="83"/>
      <c r="W74" s="73"/>
      <c r="X74" s="74"/>
      <c r="Y74" s="75"/>
      <c r="Z74" s="72">
        <v>3</v>
      </c>
      <c r="AA74" s="83">
        <v>0</v>
      </c>
      <c r="AB74" s="110">
        <v>2</v>
      </c>
      <c r="AC74" s="74" t="s">
        <v>15</v>
      </c>
      <c r="AD74" s="75">
        <v>7</v>
      </c>
      <c r="AE74" s="66"/>
      <c r="AF74" s="78"/>
      <c r="AG74" s="67"/>
      <c r="AH74" s="68"/>
      <c r="AI74" s="69"/>
      <c r="AJ74" s="66"/>
      <c r="AK74" s="78"/>
      <c r="AL74" s="67"/>
      <c r="AM74" s="68"/>
      <c r="AN74" s="69"/>
      <c r="AO74" s="452" t="s">
        <v>7</v>
      </c>
      <c r="AP74" s="29" t="s">
        <v>177</v>
      </c>
      <c r="AQ74" s="367"/>
      <c r="AR74" s="317"/>
      <c r="AS74" s="41"/>
    </row>
    <row r="75" spans="1:45" ht="18.75" customHeight="1">
      <c r="A75" s="380" t="s">
        <v>63</v>
      </c>
      <c r="B75" s="292" t="s">
        <v>230</v>
      </c>
      <c r="C75" s="118" t="s">
        <v>262</v>
      </c>
      <c r="D75" s="64">
        <f>SUM(F75,G75,H75,K75,L75,M75,P75,Q75,R75,U75,V75,W75,Z75,AA75,AB75,AE75,AF75,AG75,AJ75,AK75,AL75)</f>
        <v>6</v>
      </c>
      <c r="E75" s="65">
        <f>SUM(J75,O75,T75,Y75,AD75,AI75,AN75)</f>
        <v>7</v>
      </c>
      <c r="F75" s="71"/>
      <c r="G75" s="78"/>
      <c r="H75" s="67"/>
      <c r="I75" s="68" t="s">
        <v>22</v>
      </c>
      <c r="J75" s="69"/>
      <c r="K75" s="71"/>
      <c r="L75" s="77"/>
      <c r="M75" s="67"/>
      <c r="N75" s="68"/>
      <c r="O75" s="69"/>
      <c r="P75" s="73"/>
      <c r="Q75" s="83"/>
      <c r="R75" s="73"/>
      <c r="S75" s="74"/>
      <c r="T75" s="75"/>
      <c r="U75" s="72"/>
      <c r="V75" s="83"/>
      <c r="W75" s="110"/>
      <c r="X75" s="74"/>
      <c r="Y75" s="75"/>
      <c r="Z75" s="72">
        <v>3</v>
      </c>
      <c r="AA75" s="83">
        <v>0</v>
      </c>
      <c r="AB75" s="110">
        <v>3</v>
      </c>
      <c r="AC75" s="74" t="s">
        <v>15</v>
      </c>
      <c r="AD75" s="75">
        <v>7</v>
      </c>
      <c r="AE75" s="66"/>
      <c r="AF75" s="78"/>
      <c r="AG75" s="67"/>
      <c r="AH75" s="68"/>
      <c r="AI75" s="69"/>
      <c r="AJ75" s="66"/>
      <c r="AK75" s="78"/>
      <c r="AL75" s="67"/>
      <c r="AM75" s="68"/>
      <c r="AN75" s="69"/>
      <c r="AO75" s="345" t="s">
        <v>36</v>
      </c>
      <c r="AP75" s="29" t="s">
        <v>195</v>
      </c>
      <c r="AQ75" s="29" t="s">
        <v>5</v>
      </c>
      <c r="AR75" s="29" t="s">
        <v>174</v>
      </c>
      <c r="AS75" s="41"/>
    </row>
    <row r="76" spans="1:45" ht="19.5" customHeight="1" hidden="1">
      <c r="A76" s="380" t="s">
        <v>67</v>
      </c>
      <c r="B76" s="18" t="s">
        <v>102</v>
      </c>
      <c r="C76" s="118"/>
      <c r="D76" s="71"/>
      <c r="E76" s="65"/>
      <c r="F76" s="71"/>
      <c r="G76" s="78"/>
      <c r="H76" s="67"/>
      <c r="I76" s="68"/>
      <c r="J76" s="69"/>
      <c r="K76" s="71"/>
      <c r="L76" s="77"/>
      <c r="M76" s="67"/>
      <c r="N76" s="68"/>
      <c r="O76" s="69"/>
      <c r="P76" s="73"/>
      <c r="Q76" s="83"/>
      <c r="R76" s="73"/>
      <c r="S76" s="74"/>
      <c r="T76" s="75"/>
      <c r="U76" s="66"/>
      <c r="V76" s="78"/>
      <c r="W76" s="67"/>
      <c r="X76" s="68"/>
      <c r="Y76" s="69"/>
      <c r="Z76" s="66"/>
      <c r="AA76" s="78"/>
      <c r="AB76" s="67"/>
      <c r="AC76" s="68"/>
      <c r="AD76" s="69"/>
      <c r="AE76" s="66"/>
      <c r="AF76" s="78"/>
      <c r="AG76" s="67"/>
      <c r="AH76" s="68"/>
      <c r="AI76" s="69"/>
      <c r="AJ76" s="66"/>
      <c r="AK76" s="78"/>
      <c r="AL76" s="67"/>
      <c r="AM76" s="68"/>
      <c r="AN76" s="69"/>
      <c r="AO76" s="345" t="s">
        <v>55</v>
      </c>
      <c r="AP76" s="29" t="s">
        <v>103</v>
      </c>
      <c r="AQ76" s="367"/>
      <c r="AR76" s="317"/>
      <c r="AS76" s="41"/>
    </row>
    <row r="77" spans="1:45" ht="19.5" customHeight="1" hidden="1">
      <c r="A77" s="380"/>
      <c r="B77" s="18"/>
      <c r="C77" s="118"/>
      <c r="D77" s="71"/>
      <c r="E77" s="65"/>
      <c r="F77" s="71"/>
      <c r="G77" s="78"/>
      <c r="H77" s="67"/>
      <c r="I77" s="68"/>
      <c r="J77" s="69"/>
      <c r="K77" s="71"/>
      <c r="L77" s="77"/>
      <c r="M77" s="67"/>
      <c r="N77" s="68"/>
      <c r="O77" s="69"/>
      <c r="P77" s="73"/>
      <c r="Q77" s="83"/>
      <c r="R77" s="73"/>
      <c r="S77" s="74"/>
      <c r="T77" s="75"/>
      <c r="U77" s="73"/>
      <c r="V77" s="83"/>
      <c r="W77" s="73"/>
      <c r="X77" s="74"/>
      <c r="Y77" s="75"/>
      <c r="Z77" s="72"/>
      <c r="AA77" s="83"/>
      <c r="AB77" s="110"/>
      <c r="AC77" s="74"/>
      <c r="AD77" s="75"/>
      <c r="AE77" s="66"/>
      <c r="AF77" s="78"/>
      <c r="AG77" s="67"/>
      <c r="AH77" s="68"/>
      <c r="AI77" s="69"/>
      <c r="AJ77" s="66"/>
      <c r="AK77" s="78"/>
      <c r="AL77" s="67"/>
      <c r="AM77" s="68"/>
      <c r="AN77" s="69"/>
      <c r="AO77" s="345"/>
      <c r="AP77" s="29"/>
      <c r="AQ77" s="367"/>
      <c r="AR77" s="317"/>
      <c r="AS77" s="41"/>
    </row>
    <row r="78" spans="1:45" ht="12.75" customHeight="1" hidden="1">
      <c r="A78" s="385"/>
      <c r="B78" s="23"/>
      <c r="C78" s="131"/>
      <c r="D78" s="132"/>
      <c r="E78" s="132"/>
      <c r="F78" s="96"/>
      <c r="G78" s="98"/>
      <c r="H78" s="98"/>
      <c r="I78" s="98"/>
      <c r="J78" s="133"/>
      <c r="K78" s="134"/>
      <c r="L78" s="134"/>
      <c r="M78" s="134"/>
      <c r="N78" s="98"/>
      <c r="O78" s="133"/>
      <c r="P78" s="135"/>
      <c r="Q78" s="134"/>
      <c r="R78" s="134"/>
      <c r="S78" s="98"/>
      <c r="T78" s="133"/>
      <c r="U78" s="135"/>
      <c r="V78" s="134"/>
      <c r="W78" s="134"/>
      <c r="X78" s="98"/>
      <c r="Y78" s="133"/>
      <c r="Z78" s="135"/>
      <c r="AA78" s="134"/>
      <c r="AB78" s="134"/>
      <c r="AC78" s="98"/>
      <c r="AD78" s="133"/>
      <c r="AE78" s="96"/>
      <c r="AF78" s="98"/>
      <c r="AG78" s="98"/>
      <c r="AH78" s="98"/>
      <c r="AI78" s="133"/>
      <c r="AJ78" s="96"/>
      <c r="AK78" s="98"/>
      <c r="AL78" s="98"/>
      <c r="AM78" s="98"/>
      <c r="AN78" s="133"/>
      <c r="AO78" s="346"/>
      <c r="AP78" s="19"/>
      <c r="AQ78" s="368"/>
      <c r="AR78" s="318"/>
      <c r="AS78" s="41"/>
    </row>
    <row r="79" spans="1:48" ht="19.5" customHeight="1">
      <c r="A79" s="339"/>
      <c r="B79" s="610" t="s">
        <v>275</v>
      </c>
      <c r="C79" s="615"/>
      <c r="D79" s="219">
        <f>SUM(D81:D85)</f>
        <v>22</v>
      </c>
      <c r="E79" s="136">
        <f>SUM(E81:E85)</f>
        <v>29</v>
      </c>
      <c r="F79" s="143"/>
      <c r="G79" s="145"/>
      <c r="H79" s="145"/>
      <c r="I79" s="145"/>
      <c r="J79" s="148"/>
      <c r="K79" s="143"/>
      <c r="L79" s="145"/>
      <c r="M79" s="145"/>
      <c r="N79" s="145"/>
      <c r="O79" s="148"/>
      <c r="P79" s="143"/>
      <c r="Q79" s="145"/>
      <c r="R79" s="145"/>
      <c r="S79" s="145"/>
      <c r="T79" s="148"/>
      <c r="U79" s="143"/>
      <c r="V79" s="145"/>
      <c r="W79" s="145"/>
      <c r="X79" s="145"/>
      <c r="Y79" s="148"/>
      <c r="Z79" s="99">
        <f>SUM(Z81:Z85)</f>
        <v>4</v>
      </c>
      <c r="AA79" s="102">
        <f>SUM(AA81:AA85)</f>
        <v>0</v>
      </c>
      <c r="AB79" s="102">
        <f>SUM(AB81:AB85)</f>
        <v>3</v>
      </c>
      <c r="AC79" s="102"/>
      <c r="AD79" s="117">
        <f>SUM(AD81:AD85)</f>
        <v>8</v>
      </c>
      <c r="AE79" s="99">
        <f>SUM(AE81:AE85)</f>
        <v>4</v>
      </c>
      <c r="AF79" s="102">
        <f>SUM(AF81:AF85)</f>
        <v>0</v>
      </c>
      <c r="AG79" s="102">
        <f>SUM(AG81:AG85)</f>
        <v>5</v>
      </c>
      <c r="AH79" s="102"/>
      <c r="AI79" s="117">
        <f>SUM(AI81:AI85)</f>
        <v>12</v>
      </c>
      <c r="AJ79" s="99">
        <f>SUM(AJ81:AJ85)</f>
        <v>4</v>
      </c>
      <c r="AK79" s="102">
        <f>SUM(AK81:AK85)</f>
        <v>0</v>
      </c>
      <c r="AL79" s="102">
        <f>SUM(AL81:AL85)</f>
        <v>2</v>
      </c>
      <c r="AM79" s="102"/>
      <c r="AN79" s="117">
        <f>SUM(AN81:AN85)</f>
        <v>9</v>
      </c>
      <c r="AO79" s="607"/>
      <c r="AP79" s="608"/>
      <c r="AQ79" s="608"/>
      <c r="AR79" s="609"/>
      <c r="AS79" s="41"/>
      <c r="AU79" s="112"/>
      <c r="AV79" s="202"/>
    </row>
    <row r="80" spans="1:48" ht="19.5" customHeight="1">
      <c r="A80" s="339"/>
      <c r="B80" s="610" t="s">
        <v>278</v>
      </c>
      <c r="C80" s="611"/>
      <c r="D80" s="219"/>
      <c r="E80" s="136"/>
      <c r="F80" s="143"/>
      <c r="G80" s="145"/>
      <c r="H80" s="145"/>
      <c r="I80" s="145"/>
      <c r="J80" s="146"/>
      <c r="K80" s="143"/>
      <c r="L80" s="145"/>
      <c r="M80" s="145"/>
      <c r="N80" s="145"/>
      <c r="O80" s="146"/>
      <c r="P80" s="143"/>
      <c r="Q80" s="145"/>
      <c r="R80" s="145"/>
      <c r="S80" s="145"/>
      <c r="T80" s="146"/>
      <c r="U80" s="143"/>
      <c r="V80" s="145"/>
      <c r="W80" s="145"/>
      <c r="X80" s="145"/>
      <c r="Y80" s="146"/>
      <c r="Z80" s="143"/>
      <c r="AA80" s="145"/>
      <c r="AB80" s="145"/>
      <c r="AC80" s="145"/>
      <c r="AD80" s="146"/>
      <c r="AE80" s="143"/>
      <c r="AF80" s="145"/>
      <c r="AG80" s="145"/>
      <c r="AH80" s="145"/>
      <c r="AI80" s="146"/>
      <c r="AJ80" s="143"/>
      <c r="AK80" s="145"/>
      <c r="AL80" s="145"/>
      <c r="AM80" s="145"/>
      <c r="AN80" s="146"/>
      <c r="AO80" s="577" t="s">
        <v>60</v>
      </c>
      <c r="AP80" s="544" t="s">
        <v>227</v>
      </c>
      <c r="AQ80" s="102" t="s">
        <v>61</v>
      </c>
      <c r="AR80" s="578" t="s">
        <v>229</v>
      </c>
      <c r="AS80" s="41"/>
      <c r="AU80" s="112"/>
      <c r="AV80" s="202"/>
    </row>
    <row r="81" spans="1:48" ht="19.5" customHeight="1">
      <c r="A81" s="386" t="s">
        <v>64</v>
      </c>
      <c r="B81" s="294" t="s">
        <v>231</v>
      </c>
      <c r="C81" s="166" t="s">
        <v>119</v>
      </c>
      <c r="D81" s="186">
        <f aca="true" t="shared" si="8" ref="D81:D97">SUM(F81,G81,H81,K81,L81,M81,P81,Q81,R81,U81,V81,W81,Z81,AA81,AB81,AE81,AF81,AG81,AJ81,AK81,AL81)</f>
        <v>7</v>
      </c>
      <c r="E81" s="217">
        <f aca="true" t="shared" si="9" ref="E81:E97">SUM(J81,O81,T81,Y81,AD81,AI81,AN81)</f>
        <v>8</v>
      </c>
      <c r="F81" s="215"/>
      <c r="G81" s="95"/>
      <c r="H81" s="94"/>
      <c r="I81" s="95"/>
      <c r="J81" s="121"/>
      <c r="K81" s="215"/>
      <c r="L81" s="94"/>
      <c r="M81" s="94"/>
      <c r="N81" s="95"/>
      <c r="O81" s="121"/>
      <c r="P81" s="215"/>
      <c r="Q81" s="95"/>
      <c r="R81" s="94"/>
      <c r="S81" s="95"/>
      <c r="T81" s="121"/>
      <c r="U81" s="215"/>
      <c r="V81" s="94"/>
      <c r="W81" s="94"/>
      <c r="X81" s="95"/>
      <c r="Y81" s="121"/>
      <c r="Z81" s="215">
        <v>4</v>
      </c>
      <c r="AA81" s="94">
        <v>0</v>
      </c>
      <c r="AB81" s="94">
        <v>3</v>
      </c>
      <c r="AC81" s="95" t="s">
        <v>15</v>
      </c>
      <c r="AD81" s="121">
        <v>8</v>
      </c>
      <c r="AE81" s="215"/>
      <c r="AF81" s="95"/>
      <c r="AG81" s="94"/>
      <c r="AH81" s="95"/>
      <c r="AI81" s="121"/>
      <c r="AJ81" s="215"/>
      <c r="AK81" s="95"/>
      <c r="AL81" s="94"/>
      <c r="AM81" s="95"/>
      <c r="AN81" s="121"/>
      <c r="AO81" s="347" t="s">
        <v>46</v>
      </c>
      <c r="AP81" s="546" t="s">
        <v>209</v>
      </c>
      <c r="AQ81" s="537"/>
      <c r="AR81" s="319"/>
      <c r="AS81" s="114"/>
      <c r="AU81" s="112"/>
      <c r="AV81" s="202"/>
    </row>
    <row r="82" spans="1:48" ht="19.5" customHeight="1">
      <c r="A82" s="386" t="s">
        <v>65</v>
      </c>
      <c r="B82" s="293" t="s">
        <v>232</v>
      </c>
      <c r="C82" s="163" t="s">
        <v>120</v>
      </c>
      <c r="D82" s="64">
        <f t="shared" si="8"/>
        <v>7</v>
      </c>
      <c r="E82" s="189">
        <f t="shared" si="9"/>
        <v>8</v>
      </c>
      <c r="F82" s="71"/>
      <c r="G82" s="78"/>
      <c r="H82" s="77"/>
      <c r="I82" s="78" t="s">
        <v>22</v>
      </c>
      <c r="J82" s="69"/>
      <c r="K82" s="71"/>
      <c r="L82" s="77"/>
      <c r="M82" s="77"/>
      <c r="N82" s="78"/>
      <c r="O82" s="69"/>
      <c r="P82" s="71"/>
      <c r="Q82" s="78"/>
      <c r="R82" s="77"/>
      <c r="S82" s="78"/>
      <c r="T82" s="69"/>
      <c r="U82" s="71"/>
      <c r="V82" s="77"/>
      <c r="W82" s="77"/>
      <c r="X82" s="78"/>
      <c r="Y82" s="69"/>
      <c r="Z82" s="71"/>
      <c r="AA82" s="77"/>
      <c r="AB82" s="77"/>
      <c r="AC82" s="78"/>
      <c r="AD82" s="69"/>
      <c r="AE82" s="71">
        <v>4</v>
      </c>
      <c r="AF82" s="78">
        <v>0</v>
      </c>
      <c r="AG82" s="77">
        <v>3</v>
      </c>
      <c r="AH82" s="78" t="s">
        <v>15</v>
      </c>
      <c r="AI82" s="69">
        <v>8</v>
      </c>
      <c r="AJ82" s="71"/>
      <c r="AK82" s="78"/>
      <c r="AL82" s="77"/>
      <c r="AM82" s="78"/>
      <c r="AN82" s="69"/>
      <c r="AO82" s="453" t="s">
        <v>46</v>
      </c>
      <c r="AP82" s="547" t="s">
        <v>209</v>
      </c>
      <c r="AQ82" s="369"/>
      <c r="AR82" s="282"/>
      <c r="AS82" s="114"/>
      <c r="AU82" s="112"/>
      <c r="AV82" s="202"/>
    </row>
    <row r="83" spans="1:48" ht="19.5" customHeight="1">
      <c r="A83" s="386" t="s">
        <v>66</v>
      </c>
      <c r="B83" s="293" t="s">
        <v>233</v>
      </c>
      <c r="C83" s="163" t="s">
        <v>283</v>
      </c>
      <c r="D83" s="64">
        <f t="shared" si="8"/>
        <v>2</v>
      </c>
      <c r="E83" s="189">
        <f t="shared" si="9"/>
        <v>4</v>
      </c>
      <c r="F83" s="71"/>
      <c r="G83" s="78"/>
      <c r="H83" s="77"/>
      <c r="I83" s="78"/>
      <c r="J83" s="69"/>
      <c r="K83" s="71"/>
      <c r="L83" s="77"/>
      <c r="M83" s="77"/>
      <c r="N83" s="78"/>
      <c r="O83" s="69"/>
      <c r="P83" s="71"/>
      <c r="Q83" s="78"/>
      <c r="R83" s="77"/>
      <c r="S83" s="78"/>
      <c r="T83" s="69"/>
      <c r="U83" s="71"/>
      <c r="V83" s="77"/>
      <c r="W83" s="77"/>
      <c r="X83" s="78"/>
      <c r="Y83" s="69"/>
      <c r="Z83" s="71"/>
      <c r="AA83" s="77"/>
      <c r="AB83" s="77"/>
      <c r="AC83" s="78"/>
      <c r="AD83" s="69"/>
      <c r="AE83" s="71">
        <v>0</v>
      </c>
      <c r="AF83" s="77">
        <v>0</v>
      </c>
      <c r="AG83" s="77">
        <v>2</v>
      </c>
      <c r="AH83" s="78" t="s">
        <v>15</v>
      </c>
      <c r="AI83" s="69">
        <v>4</v>
      </c>
      <c r="AJ83" s="71"/>
      <c r="AK83" s="78"/>
      <c r="AL83" s="77"/>
      <c r="AM83" s="78"/>
      <c r="AN83" s="69"/>
      <c r="AO83" s="453" t="s">
        <v>46</v>
      </c>
      <c r="AP83" s="547" t="s">
        <v>209</v>
      </c>
      <c r="AQ83" s="369"/>
      <c r="AR83" s="282"/>
      <c r="AS83" s="114"/>
      <c r="AU83" s="112"/>
      <c r="AV83" s="202"/>
    </row>
    <row r="84" spans="1:48" ht="19.5" customHeight="1">
      <c r="A84" s="386" t="s">
        <v>67</v>
      </c>
      <c r="B84" s="293" t="s">
        <v>234</v>
      </c>
      <c r="C84" s="163" t="s">
        <v>121</v>
      </c>
      <c r="D84" s="64">
        <f t="shared" si="8"/>
        <v>4</v>
      </c>
      <c r="E84" s="189">
        <f t="shared" si="9"/>
        <v>6</v>
      </c>
      <c r="F84" s="71"/>
      <c r="G84" s="78"/>
      <c r="H84" s="77"/>
      <c r="I84" s="78"/>
      <c r="J84" s="69"/>
      <c r="K84" s="71"/>
      <c r="L84" s="77"/>
      <c r="M84" s="77"/>
      <c r="N84" s="78"/>
      <c r="O84" s="69"/>
      <c r="P84" s="71"/>
      <c r="Q84" s="78"/>
      <c r="R84" s="77"/>
      <c r="S84" s="78"/>
      <c r="T84" s="69"/>
      <c r="U84" s="71"/>
      <c r="V84" s="77"/>
      <c r="W84" s="77"/>
      <c r="X84" s="78"/>
      <c r="Y84" s="69"/>
      <c r="Z84" s="71"/>
      <c r="AA84" s="77"/>
      <c r="AB84" s="77"/>
      <c r="AC84" s="78"/>
      <c r="AD84" s="69"/>
      <c r="AE84" s="71"/>
      <c r="AF84" s="78"/>
      <c r="AG84" s="77"/>
      <c r="AH84" s="78"/>
      <c r="AI84" s="69"/>
      <c r="AJ84" s="71">
        <v>4</v>
      </c>
      <c r="AK84" s="78">
        <v>0</v>
      </c>
      <c r="AL84" s="77">
        <v>0</v>
      </c>
      <c r="AM84" s="78" t="s">
        <v>15</v>
      </c>
      <c r="AN84" s="69">
        <v>6</v>
      </c>
      <c r="AO84" s="453" t="s">
        <v>46</v>
      </c>
      <c r="AP84" s="547" t="s">
        <v>209</v>
      </c>
      <c r="AQ84" s="369"/>
      <c r="AR84" s="282"/>
      <c r="AS84" s="114"/>
      <c r="AU84" s="112"/>
      <c r="AV84" s="202"/>
    </row>
    <row r="85" spans="1:48" ht="19.5" customHeight="1">
      <c r="A85" s="386" t="s">
        <v>131</v>
      </c>
      <c r="B85" s="295" t="s">
        <v>235</v>
      </c>
      <c r="C85" s="216" t="s">
        <v>284</v>
      </c>
      <c r="D85" s="241">
        <f t="shared" si="8"/>
        <v>2</v>
      </c>
      <c r="E85" s="242">
        <f>SUM(J85,O85,T85,Y85,AD85,AI85,AN85)</f>
        <v>3</v>
      </c>
      <c r="F85" s="241"/>
      <c r="G85" s="243"/>
      <c r="H85" s="244"/>
      <c r="I85" s="243"/>
      <c r="J85" s="245"/>
      <c r="K85" s="241"/>
      <c r="L85" s="244"/>
      <c r="M85" s="244"/>
      <c r="N85" s="243"/>
      <c r="O85" s="245"/>
      <c r="P85" s="241"/>
      <c r="Q85" s="243"/>
      <c r="R85" s="244"/>
      <c r="S85" s="243"/>
      <c r="T85" s="245"/>
      <c r="U85" s="241"/>
      <c r="V85" s="244"/>
      <c r="W85" s="244"/>
      <c r="X85" s="243"/>
      <c r="Y85" s="245"/>
      <c r="Z85" s="241"/>
      <c r="AA85" s="244"/>
      <c r="AB85" s="244"/>
      <c r="AC85" s="243"/>
      <c r="AD85" s="245"/>
      <c r="AE85" s="241"/>
      <c r="AF85" s="243"/>
      <c r="AG85" s="244"/>
      <c r="AH85" s="243"/>
      <c r="AI85" s="97"/>
      <c r="AJ85" s="246">
        <v>0</v>
      </c>
      <c r="AK85" s="243">
        <v>0</v>
      </c>
      <c r="AL85" s="244">
        <v>2</v>
      </c>
      <c r="AM85" s="247" t="s">
        <v>276</v>
      </c>
      <c r="AN85" s="245">
        <v>3</v>
      </c>
      <c r="AO85" s="538" t="s">
        <v>46</v>
      </c>
      <c r="AP85" s="548" t="s">
        <v>209</v>
      </c>
      <c r="AQ85" s="539"/>
      <c r="AR85" s="540"/>
      <c r="AS85" s="114"/>
      <c r="AU85" s="112"/>
      <c r="AV85" s="202"/>
    </row>
    <row r="86" spans="1:48" ht="19.5" customHeight="1">
      <c r="A86" s="536"/>
      <c r="B86" s="610" t="s">
        <v>279</v>
      </c>
      <c r="C86" s="611"/>
      <c r="D86" s="143"/>
      <c r="E86" s="136"/>
      <c r="F86" s="143"/>
      <c r="G86" s="145"/>
      <c r="H86" s="144"/>
      <c r="I86" s="145"/>
      <c r="J86" s="148"/>
      <c r="K86" s="143"/>
      <c r="L86" s="144"/>
      <c r="M86" s="144"/>
      <c r="N86" s="145"/>
      <c r="O86" s="148"/>
      <c r="P86" s="143"/>
      <c r="Q86" s="145"/>
      <c r="R86" s="144"/>
      <c r="S86" s="145"/>
      <c r="T86" s="148"/>
      <c r="U86" s="143"/>
      <c r="V86" s="144"/>
      <c r="W86" s="144"/>
      <c r="X86" s="145"/>
      <c r="Y86" s="148"/>
      <c r="Z86" s="143"/>
      <c r="AA86" s="144"/>
      <c r="AB86" s="144"/>
      <c r="AC86" s="145"/>
      <c r="AD86" s="148"/>
      <c r="AE86" s="143"/>
      <c r="AF86" s="145"/>
      <c r="AG86" s="144"/>
      <c r="AH86" s="145"/>
      <c r="AI86" s="148"/>
      <c r="AJ86" s="137"/>
      <c r="AK86" s="145"/>
      <c r="AL86" s="144"/>
      <c r="AM86" s="147"/>
      <c r="AN86" s="148"/>
      <c r="AO86" s="577" t="s">
        <v>60</v>
      </c>
      <c r="AP86" s="544" t="s">
        <v>227</v>
      </c>
      <c r="AQ86" s="102" t="s">
        <v>61</v>
      </c>
      <c r="AR86" s="578" t="s">
        <v>229</v>
      </c>
      <c r="AS86" s="114"/>
      <c r="AU86" s="112"/>
      <c r="AV86" s="202"/>
    </row>
    <row r="87" spans="1:48" ht="19.5" customHeight="1">
      <c r="A87" s="386" t="s">
        <v>132</v>
      </c>
      <c r="B87" s="294" t="s">
        <v>236</v>
      </c>
      <c r="C87" s="166" t="s">
        <v>122</v>
      </c>
      <c r="D87" s="186">
        <f t="shared" si="8"/>
        <v>7</v>
      </c>
      <c r="E87" s="187">
        <f t="shared" si="9"/>
        <v>8</v>
      </c>
      <c r="F87" s="215"/>
      <c r="G87" s="95"/>
      <c r="H87" s="94"/>
      <c r="I87" s="95"/>
      <c r="J87" s="121"/>
      <c r="K87" s="215"/>
      <c r="L87" s="94"/>
      <c r="M87" s="94"/>
      <c r="N87" s="95"/>
      <c r="O87" s="121"/>
      <c r="P87" s="215"/>
      <c r="Q87" s="95"/>
      <c r="R87" s="94"/>
      <c r="S87" s="95"/>
      <c r="T87" s="121"/>
      <c r="U87" s="215"/>
      <c r="V87" s="94"/>
      <c r="W87" s="94"/>
      <c r="X87" s="95"/>
      <c r="Y87" s="121"/>
      <c r="Z87" s="215">
        <v>4</v>
      </c>
      <c r="AA87" s="94">
        <v>0</v>
      </c>
      <c r="AB87" s="94">
        <v>3</v>
      </c>
      <c r="AC87" s="95" t="s">
        <v>15</v>
      </c>
      <c r="AD87" s="121">
        <v>8</v>
      </c>
      <c r="AE87" s="215"/>
      <c r="AF87" s="95"/>
      <c r="AG87" s="94"/>
      <c r="AH87" s="95"/>
      <c r="AI87" s="121"/>
      <c r="AJ87" s="215"/>
      <c r="AK87" s="95"/>
      <c r="AL87" s="94"/>
      <c r="AM87" s="95"/>
      <c r="AN87" s="121"/>
      <c r="AO87" s="406" t="s">
        <v>8</v>
      </c>
      <c r="AP87" s="572" t="s">
        <v>285</v>
      </c>
      <c r="AQ87" s="575" t="s">
        <v>61</v>
      </c>
      <c r="AR87" s="563" t="s">
        <v>229</v>
      </c>
      <c r="AS87" s="114"/>
      <c r="AU87" s="112"/>
      <c r="AV87" s="202"/>
    </row>
    <row r="88" spans="1:48" ht="19.5" customHeight="1">
      <c r="A88" s="386" t="s">
        <v>68</v>
      </c>
      <c r="B88" s="293" t="s">
        <v>237</v>
      </c>
      <c r="C88" s="163" t="s">
        <v>123</v>
      </c>
      <c r="D88" s="64">
        <f t="shared" si="8"/>
        <v>7</v>
      </c>
      <c r="E88" s="65">
        <f t="shared" si="9"/>
        <v>8</v>
      </c>
      <c r="F88" s="71"/>
      <c r="G88" s="78"/>
      <c r="H88" s="77"/>
      <c r="I88" s="78"/>
      <c r="J88" s="69"/>
      <c r="K88" s="71"/>
      <c r="L88" s="77"/>
      <c r="M88" s="77"/>
      <c r="N88" s="78"/>
      <c r="O88" s="69"/>
      <c r="P88" s="71"/>
      <c r="Q88" s="78"/>
      <c r="R88" s="77"/>
      <c r="S88" s="78"/>
      <c r="T88" s="69"/>
      <c r="U88" s="71"/>
      <c r="V88" s="77"/>
      <c r="W88" s="77"/>
      <c r="X88" s="78"/>
      <c r="Y88" s="69"/>
      <c r="Z88" s="71"/>
      <c r="AA88" s="77"/>
      <c r="AB88" s="77"/>
      <c r="AC88" s="78"/>
      <c r="AD88" s="69"/>
      <c r="AE88" s="71">
        <v>4</v>
      </c>
      <c r="AF88" s="78">
        <v>0</v>
      </c>
      <c r="AG88" s="77">
        <v>3</v>
      </c>
      <c r="AH88" s="78" t="s">
        <v>15</v>
      </c>
      <c r="AI88" s="69">
        <v>8</v>
      </c>
      <c r="AJ88" s="71"/>
      <c r="AK88" s="78"/>
      <c r="AL88" s="77"/>
      <c r="AM88" s="78"/>
      <c r="AN88" s="69"/>
      <c r="AO88" s="453" t="s">
        <v>132</v>
      </c>
      <c r="AP88" s="573" t="s">
        <v>236</v>
      </c>
      <c r="AQ88" s="576"/>
      <c r="AR88" s="563"/>
      <c r="AS88" s="114"/>
      <c r="AU88" s="112"/>
      <c r="AV88" s="202"/>
    </row>
    <row r="89" spans="1:48" ht="19.5" customHeight="1">
      <c r="A89" s="386" t="s">
        <v>69</v>
      </c>
      <c r="B89" s="293" t="s">
        <v>299</v>
      </c>
      <c r="C89" s="163" t="s">
        <v>172</v>
      </c>
      <c r="D89" s="64">
        <f t="shared" si="8"/>
        <v>2</v>
      </c>
      <c r="E89" s="65">
        <f t="shared" si="9"/>
        <v>4</v>
      </c>
      <c r="F89" s="71"/>
      <c r="G89" s="78"/>
      <c r="H89" s="77"/>
      <c r="I89" s="78"/>
      <c r="J89" s="69"/>
      <c r="K89" s="71"/>
      <c r="L89" s="77"/>
      <c r="M89" s="77"/>
      <c r="N89" s="78"/>
      <c r="O89" s="69"/>
      <c r="P89" s="71"/>
      <c r="Q89" s="78"/>
      <c r="R89" s="77"/>
      <c r="S89" s="78"/>
      <c r="T89" s="69"/>
      <c r="U89" s="71"/>
      <c r="V89" s="77"/>
      <c r="W89" s="77"/>
      <c r="X89" s="78"/>
      <c r="Y89" s="69"/>
      <c r="Z89" s="71"/>
      <c r="AA89" s="77"/>
      <c r="AB89" s="77"/>
      <c r="AC89" s="78"/>
      <c r="AD89" s="69"/>
      <c r="AE89" s="71">
        <v>0</v>
      </c>
      <c r="AF89" s="77">
        <v>0</v>
      </c>
      <c r="AG89" s="77">
        <v>2</v>
      </c>
      <c r="AH89" s="78" t="s">
        <v>15</v>
      </c>
      <c r="AI89" s="69">
        <v>4</v>
      </c>
      <c r="AJ89" s="71"/>
      <c r="AK89" s="78"/>
      <c r="AL89" s="77"/>
      <c r="AM89" s="78"/>
      <c r="AN89" s="69"/>
      <c r="AO89" s="453" t="s">
        <v>36</v>
      </c>
      <c r="AP89" s="574" t="s">
        <v>195</v>
      </c>
      <c r="AQ89" s="369" t="s">
        <v>22</v>
      </c>
      <c r="AR89" s="560"/>
      <c r="AS89" s="114"/>
      <c r="AU89" s="112"/>
      <c r="AV89" s="202"/>
    </row>
    <row r="90" spans="1:48" ht="19.5" customHeight="1">
      <c r="A90" s="386" t="s">
        <v>70</v>
      </c>
      <c r="B90" s="293" t="s">
        <v>238</v>
      </c>
      <c r="C90" s="163" t="s">
        <v>124</v>
      </c>
      <c r="D90" s="64">
        <f t="shared" si="8"/>
        <v>4</v>
      </c>
      <c r="E90" s="65">
        <f t="shared" si="9"/>
        <v>6</v>
      </c>
      <c r="F90" s="71"/>
      <c r="G90" s="78"/>
      <c r="H90" s="77"/>
      <c r="I90" s="78"/>
      <c r="J90" s="69"/>
      <c r="K90" s="71"/>
      <c r="L90" s="77"/>
      <c r="M90" s="77"/>
      <c r="N90" s="78"/>
      <c r="O90" s="69"/>
      <c r="P90" s="71"/>
      <c r="Q90" s="78"/>
      <c r="R90" s="77"/>
      <c r="S90" s="78"/>
      <c r="T90" s="69"/>
      <c r="U90" s="71"/>
      <c r="V90" s="77"/>
      <c r="W90" s="77"/>
      <c r="X90" s="78"/>
      <c r="Y90" s="69"/>
      <c r="Z90" s="71"/>
      <c r="AA90" s="77"/>
      <c r="AB90" s="77"/>
      <c r="AC90" s="78"/>
      <c r="AD90" s="69"/>
      <c r="AE90" s="71"/>
      <c r="AF90" s="78"/>
      <c r="AG90" s="77"/>
      <c r="AH90" s="78"/>
      <c r="AI90" s="69"/>
      <c r="AJ90" s="71">
        <v>4</v>
      </c>
      <c r="AK90" s="78">
        <v>0</v>
      </c>
      <c r="AL90" s="77">
        <v>0</v>
      </c>
      <c r="AM90" s="78" t="s">
        <v>15</v>
      </c>
      <c r="AN90" s="69">
        <v>6</v>
      </c>
      <c r="AO90" s="453" t="s">
        <v>132</v>
      </c>
      <c r="AP90" s="574" t="s">
        <v>236</v>
      </c>
      <c r="AQ90" s="369"/>
      <c r="AR90" s="560"/>
      <c r="AS90" s="114"/>
      <c r="AU90" s="112"/>
      <c r="AV90" s="202"/>
    </row>
    <row r="91" spans="1:48" ht="19.5" customHeight="1">
      <c r="A91" s="386" t="s">
        <v>133</v>
      </c>
      <c r="B91" s="295" t="s">
        <v>239</v>
      </c>
      <c r="C91" s="216" t="s">
        <v>165</v>
      </c>
      <c r="D91" s="241">
        <f t="shared" si="8"/>
        <v>2</v>
      </c>
      <c r="E91" s="545">
        <f t="shared" si="9"/>
        <v>3</v>
      </c>
      <c r="F91" s="241"/>
      <c r="G91" s="243"/>
      <c r="H91" s="244"/>
      <c r="I91" s="243"/>
      <c r="J91" s="245"/>
      <c r="K91" s="241"/>
      <c r="L91" s="244"/>
      <c r="M91" s="244"/>
      <c r="N91" s="243"/>
      <c r="O91" s="245"/>
      <c r="P91" s="241"/>
      <c r="Q91" s="243"/>
      <c r="R91" s="244"/>
      <c r="S91" s="243"/>
      <c r="T91" s="245"/>
      <c r="U91" s="241"/>
      <c r="V91" s="244"/>
      <c r="W91" s="244"/>
      <c r="X91" s="243"/>
      <c r="Y91" s="245"/>
      <c r="Z91" s="241"/>
      <c r="AA91" s="244"/>
      <c r="AB91" s="244"/>
      <c r="AC91" s="243"/>
      <c r="AD91" s="245"/>
      <c r="AE91" s="241"/>
      <c r="AF91" s="243"/>
      <c r="AG91" s="244"/>
      <c r="AH91" s="243"/>
      <c r="AI91" s="97"/>
      <c r="AJ91" s="246">
        <v>0</v>
      </c>
      <c r="AK91" s="243">
        <v>0</v>
      </c>
      <c r="AL91" s="244">
        <v>2</v>
      </c>
      <c r="AM91" s="247" t="s">
        <v>276</v>
      </c>
      <c r="AN91" s="245">
        <v>3</v>
      </c>
      <c r="AO91" s="538" t="s">
        <v>132</v>
      </c>
      <c r="AP91" s="561" t="s">
        <v>236</v>
      </c>
      <c r="AQ91" s="539" t="s">
        <v>68</v>
      </c>
      <c r="AR91" s="562" t="s">
        <v>237</v>
      </c>
      <c r="AS91" s="114"/>
      <c r="AU91" s="112"/>
      <c r="AV91" s="202"/>
    </row>
    <row r="92" spans="1:48" ht="19.5" customHeight="1">
      <c r="A92" s="536"/>
      <c r="B92" s="610" t="s">
        <v>280</v>
      </c>
      <c r="C92" s="611"/>
      <c r="D92" s="143"/>
      <c r="E92" s="136"/>
      <c r="F92" s="143"/>
      <c r="G92" s="145"/>
      <c r="H92" s="144"/>
      <c r="I92" s="145"/>
      <c r="J92" s="148"/>
      <c r="K92" s="143"/>
      <c r="L92" s="144"/>
      <c r="M92" s="144"/>
      <c r="N92" s="145"/>
      <c r="O92" s="148"/>
      <c r="P92" s="143"/>
      <c r="Q92" s="145"/>
      <c r="R92" s="144"/>
      <c r="S92" s="145"/>
      <c r="T92" s="148"/>
      <c r="U92" s="143"/>
      <c r="V92" s="144"/>
      <c r="W92" s="144"/>
      <c r="X92" s="145"/>
      <c r="Y92" s="148"/>
      <c r="Z92" s="143"/>
      <c r="AA92" s="144"/>
      <c r="AB92" s="144"/>
      <c r="AC92" s="145"/>
      <c r="AD92" s="148"/>
      <c r="AE92" s="143"/>
      <c r="AF92" s="145"/>
      <c r="AG92" s="144"/>
      <c r="AH92" s="145"/>
      <c r="AI92" s="148"/>
      <c r="AJ92" s="137"/>
      <c r="AK92" s="145"/>
      <c r="AL92" s="144"/>
      <c r="AM92" s="147"/>
      <c r="AN92" s="148"/>
      <c r="AO92" s="577" t="s">
        <v>60</v>
      </c>
      <c r="AP92" s="544" t="s">
        <v>227</v>
      </c>
      <c r="AQ92" s="102" t="s">
        <v>61</v>
      </c>
      <c r="AR92" s="578" t="s">
        <v>229</v>
      </c>
      <c r="AS92" s="114"/>
      <c r="AU92" s="112"/>
      <c r="AV92" s="202"/>
    </row>
    <row r="93" spans="1:48" ht="19.5" customHeight="1">
      <c r="A93" s="386" t="s">
        <v>134</v>
      </c>
      <c r="B93" s="294" t="s">
        <v>240</v>
      </c>
      <c r="C93" s="166" t="s">
        <v>125</v>
      </c>
      <c r="D93" s="186">
        <f t="shared" si="8"/>
        <v>7</v>
      </c>
      <c r="E93" s="217">
        <f t="shared" si="9"/>
        <v>8</v>
      </c>
      <c r="F93" s="215"/>
      <c r="G93" s="95"/>
      <c r="H93" s="94"/>
      <c r="I93" s="95"/>
      <c r="J93" s="121"/>
      <c r="K93" s="215"/>
      <c r="L93" s="94"/>
      <c r="M93" s="94"/>
      <c r="N93" s="95"/>
      <c r="O93" s="121"/>
      <c r="P93" s="215"/>
      <c r="Q93" s="95"/>
      <c r="R93" s="94"/>
      <c r="S93" s="95"/>
      <c r="T93" s="121"/>
      <c r="U93" s="215"/>
      <c r="V93" s="94"/>
      <c r="W93" s="94"/>
      <c r="X93" s="95"/>
      <c r="Y93" s="121"/>
      <c r="Z93" s="215">
        <v>4</v>
      </c>
      <c r="AA93" s="94">
        <v>0</v>
      </c>
      <c r="AB93" s="94">
        <v>3</v>
      </c>
      <c r="AC93" s="95" t="s">
        <v>15</v>
      </c>
      <c r="AD93" s="121">
        <v>8</v>
      </c>
      <c r="AE93" s="215"/>
      <c r="AF93" s="95"/>
      <c r="AG93" s="94"/>
      <c r="AH93" s="95"/>
      <c r="AI93" s="121"/>
      <c r="AJ93" s="215"/>
      <c r="AK93" s="95"/>
      <c r="AL93" s="94"/>
      <c r="AM93" s="95"/>
      <c r="AN93" s="121"/>
      <c r="AO93" s="541" t="s">
        <v>63</v>
      </c>
      <c r="AP93" s="563" t="s">
        <v>296</v>
      </c>
      <c r="AQ93" s="542"/>
      <c r="AR93" s="543"/>
      <c r="AS93" s="114"/>
      <c r="AU93" s="112"/>
      <c r="AV93" s="202"/>
    </row>
    <row r="94" spans="1:48" ht="19.5" customHeight="1">
      <c r="A94" s="386" t="s">
        <v>135</v>
      </c>
      <c r="B94" s="293" t="s">
        <v>241</v>
      </c>
      <c r="C94" s="163" t="s">
        <v>126</v>
      </c>
      <c r="D94" s="64">
        <f t="shared" si="8"/>
        <v>7</v>
      </c>
      <c r="E94" s="189">
        <f t="shared" si="9"/>
        <v>8</v>
      </c>
      <c r="F94" s="71"/>
      <c r="G94" s="78"/>
      <c r="H94" s="77"/>
      <c r="I94" s="78"/>
      <c r="J94" s="69"/>
      <c r="K94" s="71"/>
      <c r="L94" s="77"/>
      <c r="M94" s="77"/>
      <c r="N94" s="78"/>
      <c r="O94" s="69"/>
      <c r="P94" s="71"/>
      <c r="Q94" s="78"/>
      <c r="R94" s="77"/>
      <c r="S94" s="78"/>
      <c r="T94" s="69"/>
      <c r="U94" s="71"/>
      <c r="V94" s="77"/>
      <c r="W94" s="77"/>
      <c r="X94" s="78"/>
      <c r="Y94" s="69"/>
      <c r="Z94" s="71"/>
      <c r="AA94" s="77"/>
      <c r="AB94" s="77"/>
      <c r="AC94" s="78"/>
      <c r="AD94" s="69"/>
      <c r="AE94" s="71">
        <v>4</v>
      </c>
      <c r="AF94" s="78">
        <v>0</v>
      </c>
      <c r="AG94" s="77">
        <v>3</v>
      </c>
      <c r="AH94" s="78" t="s">
        <v>15</v>
      </c>
      <c r="AI94" s="69">
        <v>8</v>
      </c>
      <c r="AJ94" s="71"/>
      <c r="AK94" s="78"/>
      <c r="AL94" s="77"/>
      <c r="AM94" s="78"/>
      <c r="AN94" s="69"/>
      <c r="AO94" s="453" t="s">
        <v>134</v>
      </c>
      <c r="AP94" s="547" t="s">
        <v>240</v>
      </c>
      <c r="AQ94" s="369"/>
      <c r="AR94" s="282"/>
      <c r="AS94" s="114"/>
      <c r="AU94" s="112"/>
      <c r="AV94" s="202"/>
    </row>
    <row r="95" spans="1:48" ht="19.5" customHeight="1">
      <c r="A95" s="386" t="s">
        <v>136</v>
      </c>
      <c r="B95" s="293" t="s">
        <v>242</v>
      </c>
      <c r="C95" s="163" t="s">
        <v>286</v>
      </c>
      <c r="D95" s="64">
        <f t="shared" si="8"/>
        <v>2</v>
      </c>
      <c r="E95" s="189">
        <f t="shared" si="9"/>
        <v>4</v>
      </c>
      <c r="F95" s="71"/>
      <c r="G95" s="78"/>
      <c r="H95" s="77"/>
      <c r="I95" s="78"/>
      <c r="J95" s="69"/>
      <c r="K95" s="71"/>
      <c r="L95" s="77"/>
      <c r="M95" s="77"/>
      <c r="N95" s="78"/>
      <c r="O95" s="69"/>
      <c r="P95" s="71"/>
      <c r="Q95" s="78"/>
      <c r="R95" s="77"/>
      <c r="S95" s="78"/>
      <c r="T95" s="69"/>
      <c r="U95" s="71"/>
      <c r="V95" s="77"/>
      <c r="W95" s="77"/>
      <c r="X95" s="78"/>
      <c r="Y95" s="69"/>
      <c r="Z95" s="71"/>
      <c r="AA95" s="77"/>
      <c r="AB95" s="77"/>
      <c r="AC95" s="78"/>
      <c r="AD95" s="69"/>
      <c r="AE95" s="71">
        <v>0</v>
      </c>
      <c r="AF95" s="77">
        <v>0</v>
      </c>
      <c r="AG95" s="77">
        <v>2</v>
      </c>
      <c r="AH95" s="78" t="s">
        <v>15</v>
      </c>
      <c r="AI95" s="69">
        <v>4</v>
      </c>
      <c r="AJ95" s="71"/>
      <c r="AK95" s="78"/>
      <c r="AL95" s="77"/>
      <c r="AM95" s="78"/>
      <c r="AN95" s="69"/>
      <c r="AO95" s="453" t="s">
        <v>63</v>
      </c>
      <c r="AP95" s="547" t="s">
        <v>230</v>
      </c>
      <c r="AQ95" s="369"/>
      <c r="AR95" s="282"/>
      <c r="AS95" s="114"/>
      <c r="AU95" s="112"/>
      <c r="AV95" s="202"/>
    </row>
    <row r="96" spans="1:48" ht="19.5" customHeight="1">
      <c r="A96" s="386" t="s">
        <v>137</v>
      </c>
      <c r="B96" s="293" t="s">
        <v>243</v>
      </c>
      <c r="C96" s="163" t="s">
        <v>287</v>
      </c>
      <c r="D96" s="64">
        <f t="shared" si="8"/>
        <v>4</v>
      </c>
      <c r="E96" s="189">
        <f t="shared" si="9"/>
        <v>6</v>
      </c>
      <c r="F96" s="71"/>
      <c r="G96" s="78"/>
      <c r="H96" s="77"/>
      <c r="I96" s="78"/>
      <c r="J96" s="69"/>
      <c r="K96" s="71"/>
      <c r="L96" s="77"/>
      <c r="M96" s="77"/>
      <c r="N96" s="78"/>
      <c r="O96" s="69"/>
      <c r="P96" s="71"/>
      <c r="Q96" s="78"/>
      <c r="R96" s="77"/>
      <c r="S96" s="78"/>
      <c r="T96" s="69"/>
      <c r="U96" s="71"/>
      <c r="V96" s="77"/>
      <c r="W96" s="77"/>
      <c r="X96" s="78"/>
      <c r="Y96" s="69"/>
      <c r="Z96" s="71"/>
      <c r="AA96" s="77"/>
      <c r="AB96" s="77"/>
      <c r="AC96" s="78"/>
      <c r="AD96" s="69"/>
      <c r="AE96" s="71"/>
      <c r="AF96" s="78"/>
      <c r="AG96" s="77"/>
      <c r="AH96" s="78"/>
      <c r="AI96" s="69"/>
      <c r="AJ96" s="71">
        <v>4</v>
      </c>
      <c r="AK96" s="78">
        <v>0</v>
      </c>
      <c r="AL96" s="77">
        <v>0</v>
      </c>
      <c r="AM96" s="78" t="s">
        <v>15</v>
      </c>
      <c r="AN96" s="69">
        <v>6</v>
      </c>
      <c r="AO96" s="453" t="s">
        <v>63</v>
      </c>
      <c r="AP96" s="547" t="s">
        <v>230</v>
      </c>
      <c r="AQ96" s="369"/>
      <c r="AR96" s="282"/>
      <c r="AS96" s="114"/>
      <c r="AU96" s="112"/>
      <c r="AV96" s="202"/>
    </row>
    <row r="97" spans="1:48" ht="19.5" customHeight="1">
      <c r="A97" s="386" t="s">
        <v>138</v>
      </c>
      <c r="B97" s="295" t="s">
        <v>244</v>
      </c>
      <c r="C97" s="240" t="s">
        <v>164</v>
      </c>
      <c r="D97" s="241">
        <f t="shared" si="8"/>
        <v>2</v>
      </c>
      <c r="E97" s="242">
        <f t="shared" si="9"/>
        <v>3</v>
      </c>
      <c r="F97" s="241"/>
      <c r="G97" s="243"/>
      <c r="H97" s="244"/>
      <c r="I97" s="243"/>
      <c r="J97" s="245"/>
      <c r="K97" s="241"/>
      <c r="L97" s="244"/>
      <c r="M97" s="244"/>
      <c r="N97" s="243"/>
      <c r="O97" s="245"/>
      <c r="P97" s="241"/>
      <c r="Q97" s="243"/>
      <c r="R97" s="244"/>
      <c r="S97" s="243"/>
      <c r="T97" s="245"/>
      <c r="U97" s="241"/>
      <c r="V97" s="244"/>
      <c r="W97" s="244"/>
      <c r="X97" s="243"/>
      <c r="Y97" s="245"/>
      <c r="Z97" s="241"/>
      <c r="AA97" s="244"/>
      <c r="AB97" s="244"/>
      <c r="AC97" s="243"/>
      <c r="AD97" s="245"/>
      <c r="AE97" s="241"/>
      <c r="AF97" s="243"/>
      <c r="AG97" s="244"/>
      <c r="AH97" s="243"/>
      <c r="AI97" s="97"/>
      <c r="AJ97" s="246">
        <v>0</v>
      </c>
      <c r="AK97" s="243">
        <v>0</v>
      </c>
      <c r="AL97" s="244">
        <v>2</v>
      </c>
      <c r="AM97" s="247" t="s">
        <v>276</v>
      </c>
      <c r="AN97" s="245">
        <v>3</v>
      </c>
      <c r="AO97" s="347" t="s">
        <v>62</v>
      </c>
      <c r="AP97" s="549" t="s">
        <v>228</v>
      </c>
      <c r="AQ97" s="370"/>
      <c r="AR97" s="319"/>
      <c r="AS97" s="114"/>
      <c r="AU97" s="112"/>
      <c r="AV97" s="202"/>
    </row>
    <row r="98" spans="1:48" ht="16.5" customHeight="1">
      <c r="A98" s="339"/>
      <c r="B98" s="654" t="s">
        <v>289</v>
      </c>
      <c r="C98" s="655"/>
      <c r="D98" s="102">
        <f>SUM(D99:D101)</f>
        <v>6</v>
      </c>
      <c r="E98" s="102">
        <f>SUM(E99:E101)</f>
        <v>10</v>
      </c>
      <c r="F98" s="99">
        <f>SUM(F99:F101)</f>
        <v>2</v>
      </c>
      <c r="G98" s="102">
        <f>SUM(G99:G101)</f>
        <v>0</v>
      </c>
      <c r="H98" s="102">
        <f>SUM(H99:H101)</f>
        <v>0</v>
      </c>
      <c r="I98" s="102"/>
      <c r="J98" s="100">
        <f>SUM(J99:J101)</f>
        <v>3</v>
      </c>
      <c r="K98" s="99">
        <f>SUM(K99:K101)</f>
        <v>0</v>
      </c>
      <c r="L98" s="102">
        <f>SUM(L99:L101)</f>
        <v>0</v>
      </c>
      <c r="M98" s="102">
        <f>SUM(M99:M101)</f>
        <v>0</v>
      </c>
      <c r="N98" s="102"/>
      <c r="O98" s="100">
        <f>SUM(O99:O101)</f>
        <v>0</v>
      </c>
      <c r="P98" s="99">
        <f>SUM(P99:P101)</f>
        <v>0</v>
      </c>
      <c r="Q98" s="102">
        <f>SUM(Q99:Q101)</f>
        <v>0</v>
      </c>
      <c r="R98" s="102">
        <f>SUM(R99:R101)</f>
        <v>0</v>
      </c>
      <c r="S98" s="102"/>
      <c r="T98" s="100">
        <f>SUM(T99:T101)</f>
        <v>0</v>
      </c>
      <c r="U98" s="99">
        <f>SUM(U99:U101)</f>
        <v>0</v>
      </c>
      <c r="V98" s="102">
        <f>SUM(V99:V101)</f>
        <v>0</v>
      </c>
      <c r="W98" s="102">
        <f>SUM(W99:W101)</f>
        <v>0</v>
      </c>
      <c r="X98" s="102"/>
      <c r="Y98" s="100">
        <f>SUM(Y99:Y101)</f>
        <v>0</v>
      </c>
      <c r="Z98" s="99">
        <f>SUM(Z99:Z101)</f>
        <v>2</v>
      </c>
      <c r="AA98" s="102">
        <f>SUM(AA99:AA101)</f>
        <v>0</v>
      </c>
      <c r="AB98" s="102">
        <f>SUM(AB99:AB101)</f>
        <v>0</v>
      </c>
      <c r="AC98" s="102"/>
      <c r="AD98" s="100">
        <f>SUM(AD99:AD101)</f>
        <v>4</v>
      </c>
      <c r="AE98" s="99">
        <f>SUM(AE99:AE101)</f>
        <v>0</v>
      </c>
      <c r="AF98" s="102">
        <f>SUM(AF99:AF101)</f>
        <v>0</v>
      </c>
      <c r="AG98" s="102">
        <f>SUM(AG99:AG101)</f>
        <v>0</v>
      </c>
      <c r="AH98" s="102"/>
      <c r="AI98" s="100">
        <f>SUM(AI99:AI101)</f>
        <v>0</v>
      </c>
      <c r="AJ98" s="99">
        <f>SUM(AJ99:AJ101)</f>
        <v>2</v>
      </c>
      <c r="AK98" s="102">
        <f>SUM(AK99:AK101)</f>
        <v>0</v>
      </c>
      <c r="AL98" s="102">
        <f>SUM(AL99:AL101)</f>
        <v>0</v>
      </c>
      <c r="AM98" s="102"/>
      <c r="AN98" s="100">
        <f>SUM(AN99:AN101)</f>
        <v>3</v>
      </c>
      <c r="AO98" s="607"/>
      <c r="AP98" s="608"/>
      <c r="AQ98" s="608"/>
      <c r="AR98" s="609"/>
      <c r="AS98" s="41"/>
      <c r="AU98" s="112"/>
      <c r="AV98" s="202"/>
    </row>
    <row r="99" spans="1:45" ht="15" customHeight="1">
      <c r="A99" s="381" t="s">
        <v>139</v>
      </c>
      <c r="B99" s="17"/>
      <c r="C99" s="140" t="s">
        <v>129</v>
      </c>
      <c r="D99" s="64">
        <f>SUM(F99,G99,H99,K99,L99,M99,P99,Q99,R99,U99,V99,W99,Z99,AA99,AB99,AE99,AF99,AG99,AJ99,AK99,AL99)</f>
        <v>2</v>
      </c>
      <c r="E99" s="65">
        <f>SUM(J99,O99,T99,Y99,AD99,AI99,AN99)</f>
        <v>3</v>
      </c>
      <c r="F99" s="66">
        <v>2</v>
      </c>
      <c r="G99" s="78">
        <v>0</v>
      </c>
      <c r="H99" s="77">
        <v>0</v>
      </c>
      <c r="I99" s="78" t="s">
        <v>276</v>
      </c>
      <c r="J99" s="79">
        <v>3</v>
      </c>
      <c r="K99" s="105"/>
      <c r="L99" s="119"/>
      <c r="M99" s="122"/>
      <c r="N99" s="119"/>
      <c r="O99" s="141"/>
      <c r="P99" s="105"/>
      <c r="Q99" s="119"/>
      <c r="R99" s="122"/>
      <c r="S99" s="119"/>
      <c r="T99" s="141"/>
      <c r="U99" s="180"/>
      <c r="V99" s="181"/>
      <c r="W99" s="182"/>
      <c r="X99" s="181"/>
      <c r="Y99" s="183"/>
      <c r="Z99" s="180"/>
      <c r="AA99" s="181"/>
      <c r="AB99" s="182"/>
      <c r="AC99" s="181"/>
      <c r="AD99" s="183"/>
      <c r="AE99" s="66"/>
      <c r="AF99" s="78"/>
      <c r="AG99" s="77"/>
      <c r="AH99" s="78"/>
      <c r="AI99" s="79"/>
      <c r="AJ99" s="66"/>
      <c r="AK99" s="78"/>
      <c r="AL99" s="77"/>
      <c r="AM99" s="78"/>
      <c r="AN99" s="79"/>
      <c r="AO99" s="348"/>
      <c r="AP99" s="13"/>
      <c r="AQ99" s="371"/>
      <c r="AR99" s="320"/>
      <c r="AS99" s="41"/>
    </row>
    <row r="100" spans="1:45" ht="15" customHeight="1">
      <c r="A100" s="380" t="s">
        <v>140</v>
      </c>
      <c r="B100" s="6"/>
      <c r="C100" s="109" t="s">
        <v>130</v>
      </c>
      <c r="D100" s="64">
        <f>SUM(F100,G100,H100,K100,L100,M100,P100,Q100,R100,U100,V100,W100,Z100,AA100,AB100,AE100,AF100,AG100,AJ100,AK100,AL100)</f>
        <v>2</v>
      </c>
      <c r="E100" s="65">
        <f>SUM(J100,O100,T100,Y100,AD100,AI100,AN100)</f>
        <v>4</v>
      </c>
      <c r="F100" s="66"/>
      <c r="G100" s="78"/>
      <c r="H100" s="77"/>
      <c r="I100" s="78"/>
      <c r="J100" s="79"/>
      <c r="K100" s="66"/>
      <c r="L100" s="78"/>
      <c r="M100" s="77"/>
      <c r="N100" s="78"/>
      <c r="O100" s="79"/>
      <c r="P100" s="66"/>
      <c r="Q100" s="78"/>
      <c r="R100" s="77"/>
      <c r="S100" s="78"/>
      <c r="T100" s="79"/>
      <c r="U100" s="92"/>
      <c r="V100" s="95"/>
      <c r="W100" s="94"/>
      <c r="X100" s="95"/>
      <c r="Y100" s="179"/>
      <c r="Z100" s="92">
        <v>2</v>
      </c>
      <c r="AA100" s="95">
        <v>0</v>
      </c>
      <c r="AB100" s="94">
        <v>0</v>
      </c>
      <c r="AC100" s="95" t="s">
        <v>276</v>
      </c>
      <c r="AD100" s="179">
        <v>4</v>
      </c>
      <c r="AE100" s="66"/>
      <c r="AF100" s="78"/>
      <c r="AG100" s="77"/>
      <c r="AH100" s="78"/>
      <c r="AI100" s="79"/>
      <c r="AJ100" s="66"/>
      <c r="AK100" s="78"/>
      <c r="AL100" s="77"/>
      <c r="AM100" s="78"/>
      <c r="AN100" s="79"/>
      <c r="AO100" s="349"/>
      <c r="AP100" s="12"/>
      <c r="AQ100" s="372"/>
      <c r="AR100" s="321"/>
      <c r="AS100" s="41"/>
    </row>
    <row r="101" spans="1:45" ht="15" customHeight="1">
      <c r="A101" s="380" t="s">
        <v>161</v>
      </c>
      <c r="B101" s="6"/>
      <c r="C101" s="109" t="s">
        <v>104</v>
      </c>
      <c r="D101" s="64">
        <f>SUM(F101,G101,H101,K101,L101,M101,P101,Q101,R101,U101,V101,W101,Z101,AA101,AB101,AE101,AF101,AG101,AJ101,AK101,AL101)</f>
        <v>2</v>
      </c>
      <c r="E101" s="65">
        <f>SUM(J101,O101,T101,Y101,AD101,AI101,AN101)</f>
        <v>3</v>
      </c>
      <c r="F101" s="66"/>
      <c r="G101" s="78"/>
      <c r="H101" s="77"/>
      <c r="I101" s="78"/>
      <c r="J101" s="79"/>
      <c r="K101" s="66"/>
      <c r="L101" s="78"/>
      <c r="M101" s="77"/>
      <c r="N101" s="78"/>
      <c r="O101" s="79"/>
      <c r="P101" s="66"/>
      <c r="Q101" s="78"/>
      <c r="R101" s="77"/>
      <c r="S101" s="78"/>
      <c r="T101" s="79"/>
      <c r="U101" s="66"/>
      <c r="V101" s="78"/>
      <c r="W101" s="77"/>
      <c r="X101" s="78"/>
      <c r="Y101" s="79"/>
      <c r="Z101" s="66"/>
      <c r="AA101" s="78"/>
      <c r="AB101" s="77"/>
      <c r="AC101" s="78"/>
      <c r="AD101" s="79"/>
      <c r="AE101" s="66"/>
      <c r="AF101" s="78"/>
      <c r="AG101" s="77"/>
      <c r="AH101" s="78"/>
      <c r="AI101" s="79"/>
      <c r="AJ101" s="66">
        <v>2</v>
      </c>
      <c r="AK101" s="78">
        <v>0</v>
      </c>
      <c r="AL101" s="77">
        <v>0</v>
      </c>
      <c r="AM101" s="78" t="s">
        <v>276</v>
      </c>
      <c r="AN101" s="79">
        <v>3</v>
      </c>
      <c r="AO101" s="349"/>
      <c r="AP101" s="12"/>
      <c r="AQ101" s="372"/>
      <c r="AR101" s="321"/>
      <c r="AS101" s="41"/>
    </row>
    <row r="102" spans="1:45" ht="6" customHeight="1">
      <c r="A102" s="387"/>
      <c r="B102" s="27"/>
      <c r="C102" s="142"/>
      <c r="D102" s="143"/>
      <c r="E102" s="136"/>
      <c r="F102" s="137"/>
      <c r="G102" s="144"/>
      <c r="H102" s="144"/>
      <c r="I102" s="145"/>
      <c r="J102" s="146"/>
      <c r="K102" s="137"/>
      <c r="L102" s="144"/>
      <c r="M102" s="144"/>
      <c r="N102" s="145"/>
      <c r="O102" s="146"/>
      <c r="P102" s="137"/>
      <c r="Q102" s="147"/>
      <c r="R102" s="144"/>
      <c r="S102" s="145"/>
      <c r="T102" s="146"/>
      <c r="U102" s="143"/>
      <c r="V102" s="145"/>
      <c r="W102" s="144"/>
      <c r="X102" s="145"/>
      <c r="Y102" s="146"/>
      <c r="Z102" s="138"/>
      <c r="AA102" s="138"/>
      <c r="AB102" s="138"/>
      <c r="AC102" s="147"/>
      <c r="AD102" s="148"/>
      <c r="AE102" s="143"/>
      <c r="AF102" s="145"/>
      <c r="AG102" s="144"/>
      <c r="AH102" s="145"/>
      <c r="AI102" s="146"/>
      <c r="AJ102" s="137"/>
      <c r="AK102" s="144"/>
      <c r="AL102" s="144"/>
      <c r="AM102" s="145"/>
      <c r="AN102" s="146"/>
      <c r="AO102" s="350"/>
      <c r="AP102" s="10"/>
      <c r="AQ102" s="373"/>
      <c r="AR102" s="315"/>
      <c r="AS102" s="41"/>
    </row>
    <row r="103" spans="1:45" ht="15" customHeight="1" thickBot="1">
      <c r="A103" s="388"/>
      <c r="B103" s="25" t="s">
        <v>261</v>
      </c>
      <c r="C103" s="149" t="s">
        <v>18</v>
      </c>
      <c r="D103" s="241">
        <f>SUM(F103,G103,H103,K103,L103,M103,P103,Q103,R103,U103,V103,W103,Z103,AA103,AB103,AE103,AF103,AG103,AJ103,AK103,AL103)</f>
        <v>12</v>
      </c>
      <c r="E103" s="151">
        <v>15</v>
      </c>
      <c r="F103" s="152"/>
      <c r="G103" s="153"/>
      <c r="H103" s="154"/>
      <c r="I103" s="153"/>
      <c r="J103" s="155"/>
      <c r="K103" s="152"/>
      <c r="L103" s="153"/>
      <c r="M103" s="154"/>
      <c r="N103" s="153"/>
      <c r="O103" s="155"/>
      <c r="P103" s="152"/>
      <c r="Q103" s="156"/>
      <c r="R103" s="153"/>
      <c r="S103" s="153"/>
      <c r="T103" s="155"/>
      <c r="U103" s="150"/>
      <c r="V103" s="153"/>
      <c r="W103" s="154"/>
      <c r="X103" s="153"/>
      <c r="Y103" s="155"/>
      <c r="Z103" s="150"/>
      <c r="AA103" s="153"/>
      <c r="AB103" s="154"/>
      <c r="AC103" s="153"/>
      <c r="AD103" s="155"/>
      <c r="AE103" s="150"/>
      <c r="AF103" s="153"/>
      <c r="AG103" s="154"/>
      <c r="AH103" s="153"/>
      <c r="AI103" s="155"/>
      <c r="AJ103" s="152">
        <v>12</v>
      </c>
      <c r="AK103" s="153"/>
      <c r="AL103" s="154"/>
      <c r="AM103" s="153" t="s">
        <v>290</v>
      </c>
      <c r="AN103" s="155">
        <v>15</v>
      </c>
      <c r="AO103" s="351"/>
      <c r="AP103" s="26"/>
      <c r="AQ103" s="374"/>
      <c r="AR103" s="322"/>
      <c r="AS103" s="41"/>
    </row>
    <row r="104" spans="1:47" ht="21.75" customHeight="1" thickBot="1" thickTop="1">
      <c r="A104" s="389"/>
      <c r="B104" s="28">
        <f>SUM(F104+G104+H104+K104+L104+M104+P104+Q104+R104+U104+V104+W104+Z104+AA104+AB104+AE104+AF104+AG104+AJ104+AK104+AL104)</f>
        <v>166</v>
      </c>
      <c r="C104" s="206" t="s">
        <v>17</v>
      </c>
      <c r="D104" s="220">
        <f>SUM(D11+D22+D30+D71+D98+D79+D103)</f>
        <v>166</v>
      </c>
      <c r="E104" s="157">
        <f>SUM(E11+E22+E30+E71+E98+E79+E103)</f>
        <v>210</v>
      </c>
      <c r="F104" s="158">
        <f aca="true" t="shared" si="10" ref="F104:AI104">SUM(F11+F22+F30+F71+F98)+F79</f>
        <v>16</v>
      </c>
      <c r="G104" s="158">
        <f t="shared" si="10"/>
        <v>5</v>
      </c>
      <c r="H104" s="158">
        <f t="shared" si="10"/>
        <v>0</v>
      </c>
      <c r="I104" s="158">
        <f t="shared" si="10"/>
        <v>0</v>
      </c>
      <c r="J104" s="158">
        <f t="shared" si="10"/>
        <v>29</v>
      </c>
      <c r="K104" s="158">
        <f t="shared" si="10"/>
        <v>15</v>
      </c>
      <c r="L104" s="158">
        <f t="shared" si="10"/>
        <v>8</v>
      </c>
      <c r="M104" s="158">
        <f t="shared" si="10"/>
        <v>7</v>
      </c>
      <c r="N104" s="158">
        <f t="shared" si="10"/>
        <v>0</v>
      </c>
      <c r="O104" s="158">
        <f t="shared" si="10"/>
        <v>31</v>
      </c>
      <c r="P104" s="158">
        <f t="shared" si="10"/>
        <v>14</v>
      </c>
      <c r="Q104" s="158">
        <f t="shared" si="10"/>
        <v>0</v>
      </c>
      <c r="R104" s="158">
        <f t="shared" si="10"/>
        <v>11</v>
      </c>
      <c r="S104" s="158">
        <f t="shared" si="10"/>
        <v>0</v>
      </c>
      <c r="T104" s="158">
        <f t="shared" si="10"/>
        <v>30</v>
      </c>
      <c r="U104" s="158">
        <f t="shared" si="10"/>
        <v>14</v>
      </c>
      <c r="V104" s="158">
        <f t="shared" si="10"/>
        <v>0</v>
      </c>
      <c r="W104" s="158">
        <f t="shared" si="10"/>
        <v>12</v>
      </c>
      <c r="X104" s="158">
        <f t="shared" si="10"/>
        <v>0</v>
      </c>
      <c r="Y104" s="158">
        <f t="shared" si="10"/>
        <v>32</v>
      </c>
      <c r="Z104" s="158">
        <f t="shared" si="10"/>
        <v>15</v>
      </c>
      <c r="AA104" s="158">
        <f t="shared" si="10"/>
        <v>1</v>
      </c>
      <c r="AB104" s="158">
        <f t="shared" si="10"/>
        <v>8</v>
      </c>
      <c r="AC104" s="158">
        <f t="shared" si="10"/>
        <v>0</v>
      </c>
      <c r="AD104" s="158">
        <f t="shared" si="10"/>
        <v>33</v>
      </c>
      <c r="AE104" s="158">
        <f t="shared" si="10"/>
        <v>14</v>
      </c>
      <c r="AF104" s="158">
        <f t="shared" si="10"/>
        <v>1</v>
      </c>
      <c r="AG104" s="158">
        <f t="shared" si="10"/>
        <v>5</v>
      </c>
      <c r="AH104" s="158">
        <f t="shared" si="10"/>
        <v>0</v>
      </c>
      <c r="AI104" s="158">
        <f t="shared" si="10"/>
        <v>28</v>
      </c>
      <c r="AJ104" s="158">
        <f>SUM(AJ11+AJ22+AJ30+AJ71+AJ98)+AJ79+AJ103</f>
        <v>18</v>
      </c>
      <c r="AK104" s="158">
        <f>SUM(AK11+AK22+AK30+AK71+AK98)+AK79</f>
        <v>0</v>
      </c>
      <c r="AL104" s="158">
        <f>SUM(AL11+AL22+AL30+AL71+AL98)+AL79</f>
        <v>2</v>
      </c>
      <c r="AM104" s="158">
        <f>SUM(AM11+AM22+AM30+AM71+AM98)+AM79</f>
        <v>0</v>
      </c>
      <c r="AN104" s="220">
        <f>SUM(AN11+AN22+AN30+AN71+AN98)+AN79+AN103</f>
        <v>27</v>
      </c>
      <c r="AO104" s="352"/>
      <c r="AP104" s="15">
        <f>SUM(J104+O104+T104+Y104+AD104+AI104+AN104)</f>
        <v>210</v>
      </c>
      <c r="AQ104" s="375"/>
      <c r="AR104" s="15"/>
      <c r="AT104" s="204"/>
      <c r="AU104" s="205"/>
    </row>
    <row r="105" spans="1:49" ht="16.5" customHeight="1">
      <c r="A105" s="376"/>
      <c r="B105" s="24"/>
      <c r="C105" s="207" t="s">
        <v>21</v>
      </c>
      <c r="D105" s="159"/>
      <c r="E105" s="160"/>
      <c r="F105" s="159">
        <f>SUM(F104,G104,H104)</f>
        <v>21</v>
      </c>
      <c r="G105" s="161"/>
      <c r="H105" s="161"/>
      <c r="I105" s="161"/>
      <c r="J105" s="162"/>
      <c r="K105" s="159">
        <f>SUM(K104,L104,M104)</f>
        <v>30</v>
      </c>
      <c r="L105" s="161"/>
      <c r="M105" s="161"/>
      <c r="N105" s="161"/>
      <c r="O105" s="162"/>
      <c r="P105" s="159">
        <f>SUM(P104,Q104,R104)</f>
        <v>25</v>
      </c>
      <c r="Q105" s="161"/>
      <c r="R105" s="161"/>
      <c r="S105" s="161"/>
      <c r="T105" s="162"/>
      <c r="U105" s="159">
        <f>SUM(U104,V104,W104)</f>
        <v>26</v>
      </c>
      <c r="V105" s="161"/>
      <c r="W105" s="161"/>
      <c r="X105" s="161"/>
      <c r="Y105" s="162"/>
      <c r="Z105" s="159">
        <f>SUM(Z104,AA104,AB104)</f>
        <v>24</v>
      </c>
      <c r="AA105" s="161"/>
      <c r="AB105" s="161"/>
      <c r="AC105" s="161"/>
      <c r="AD105" s="162"/>
      <c r="AE105" s="159">
        <f>SUM(AE104,AF104,AG104)</f>
        <v>20</v>
      </c>
      <c r="AF105" s="161"/>
      <c r="AG105" s="161"/>
      <c r="AH105" s="161"/>
      <c r="AI105" s="162"/>
      <c r="AJ105" s="159">
        <f>SUM(AJ104,AK104,AL104)</f>
        <v>20</v>
      </c>
      <c r="AK105" s="161"/>
      <c r="AL105" s="161"/>
      <c r="AM105" s="161"/>
      <c r="AN105" s="162"/>
      <c r="AO105" s="347"/>
      <c r="AP105" s="2"/>
      <c r="AQ105" s="376"/>
      <c r="AR105" s="2"/>
      <c r="AV105" s="192"/>
      <c r="AW105" s="192"/>
    </row>
    <row r="106" spans="1:48" ht="16.5" customHeight="1">
      <c r="A106" s="376"/>
      <c r="B106" s="24"/>
      <c r="C106" s="212" t="s">
        <v>16</v>
      </c>
      <c r="D106" s="71"/>
      <c r="E106" s="79"/>
      <c r="F106" s="71"/>
      <c r="G106" s="78"/>
      <c r="H106" s="78"/>
      <c r="I106" s="78">
        <f>COUNTIF(I12:I85,"v")</f>
        <v>5</v>
      </c>
      <c r="J106" s="69"/>
      <c r="K106" s="71"/>
      <c r="L106" s="78"/>
      <c r="M106" s="78"/>
      <c r="N106" s="78">
        <f>COUNTIF(N12:N85,"v")</f>
        <v>5</v>
      </c>
      <c r="O106" s="69"/>
      <c r="P106" s="71"/>
      <c r="Q106" s="78"/>
      <c r="R106" s="78"/>
      <c r="S106" s="78">
        <f>COUNTIF(S12:S85,"v")</f>
        <v>5</v>
      </c>
      <c r="T106" s="69"/>
      <c r="U106" s="71"/>
      <c r="V106" s="78"/>
      <c r="W106" s="78"/>
      <c r="X106" s="78">
        <f>COUNTIF(X12:X85,"v")</f>
        <v>4</v>
      </c>
      <c r="Y106" s="69"/>
      <c r="Z106" s="71"/>
      <c r="AA106" s="78"/>
      <c r="AB106" s="78"/>
      <c r="AC106" s="78">
        <f>COUNTIF(AC12:AC85,"v")</f>
        <v>4</v>
      </c>
      <c r="AD106" s="69"/>
      <c r="AE106" s="71"/>
      <c r="AF106" s="78"/>
      <c r="AG106" s="78"/>
      <c r="AH106" s="78">
        <f>COUNTIF(AH12:AH85,"v")</f>
        <v>5</v>
      </c>
      <c r="AI106" s="69"/>
      <c r="AJ106" s="71"/>
      <c r="AK106" s="78"/>
      <c r="AL106" s="78"/>
      <c r="AM106" s="78">
        <f>COUNTIF(AM12:AM85,"v")</f>
        <v>1</v>
      </c>
      <c r="AN106" s="69"/>
      <c r="AO106" s="353"/>
      <c r="AP106" s="2"/>
      <c r="AQ106" s="376"/>
      <c r="AR106" s="2"/>
      <c r="AU106" s="192"/>
      <c r="AV106" s="192"/>
    </row>
    <row r="107" spans="1:48" ht="16.5" customHeight="1">
      <c r="A107" s="376"/>
      <c r="B107" s="24"/>
      <c r="C107" s="564" t="s">
        <v>277</v>
      </c>
      <c r="D107" s="484"/>
      <c r="E107" s="565"/>
      <c r="F107" s="484"/>
      <c r="G107" s="566"/>
      <c r="H107" s="566"/>
      <c r="I107" s="566">
        <f>COUNTIF(I12:I85,"é")+COUNTIF(I99:I101,"é")</f>
        <v>3</v>
      </c>
      <c r="J107" s="97"/>
      <c r="K107" s="484"/>
      <c r="L107" s="566"/>
      <c r="M107" s="566"/>
      <c r="N107" s="566">
        <f>COUNTIF(N12:N85,"é")+COUNTIF(N99:N101,"é")</f>
        <v>7</v>
      </c>
      <c r="O107" s="97"/>
      <c r="P107" s="484"/>
      <c r="Q107" s="566"/>
      <c r="R107" s="566"/>
      <c r="S107" s="566">
        <f>COUNTIF(S12:S85,"é")+COUNTIF(S99:S101,"é")</f>
        <v>7</v>
      </c>
      <c r="T107" s="97"/>
      <c r="U107" s="484"/>
      <c r="V107" s="566"/>
      <c r="W107" s="566"/>
      <c r="X107" s="566">
        <f>COUNTIF(X12:X85,"é")+COUNTIF(X99:X101,"é")</f>
        <v>5</v>
      </c>
      <c r="Y107" s="97"/>
      <c r="Z107" s="484"/>
      <c r="AA107" s="566"/>
      <c r="AB107" s="566"/>
      <c r="AC107" s="566">
        <f>COUNTIF(AC12:AC85,"é")+COUNTIF(AC99:AC101,"é")</f>
        <v>2</v>
      </c>
      <c r="AD107" s="97"/>
      <c r="AE107" s="484"/>
      <c r="AF107" s="566"/>
      <c r="AG107" s="566"/>
      <c r="AH107" s="566">
        <f>COUNTIF(AH12:AH85,"é")+COUNTIF(AH99:AH101,"é")</f>
        <v>2</v>
      </c>
      <c r="AI107" s="97"/>
      <c r="AJ107" s="484"/>
      <c r="AK107" s="566"/>
      <c r="AL107" s="566"/>
      <c r="AM107" s="566">
        <f>COUNTIF(AM12:AM85,"é")+COUNTIF(AM99:AM103,"é")</f>
        <v>2</v>
      </c>
      <c r="AN107" s="97"/>
      <c r="AO107" s="353"/>
      <c r="AP107" s="2"/>
      <c r="AQ107" s="376"/>
      <c r="AR107" s="2"/>
      <c r="AU107" s="192"/>
      <c r="AV107" s="192"/>
    </row>
    <row r="108" spans="1:48" ht="16.5" customHeight="1" thickBot="1">
      <c r="A108" s="376"/>
      <c r="B108" s="8"/>
      <c r="C108" s="567" t="s">
        <v>291</v>
      </c>
      <c r="D108" s="514"/>
      <c r="E108" s="568"/>
      <c r="F108" s="514"/>
      <c r="G108" s="569"/>
      <c r="H108" s="569"/>
      <c r="I108" s="569">
        <f>COUNTIF(I9:I103,"a")</f>
        <v>0</v>
      </c>
      <c r="J108" s="570"/>
      <c r="K108" s="514"/>
      <c r="L108" s="569"/>
      <c r="M108" s="569"/>
      <c r="N108" s="569">
        <f>COUNTIF(N9:N103,"a")</f>
        <v>0</v>
      </c>
      <c r="O108" s="570"/>
      <c r="P108" s="514"/>
      <c r="Q108" s="569"/>
      <c r="R108" s="569"/>
      <c r="S108" s="569">
        <f>COUNTIF(S9:S103,"a")</f>
        <v>0</v>
      </c>
      <c r="T108" s="570"/>
      <c r="U108" s="514"/>
      <c r="V108" s="569"/>
      <c r="W108" s="569"/>
      <c r="X108" s="569">
        <f>COUNTIF(X9:X103,"a")</f>
        <v>0</v>
      </c>
      <c r="Y108" s="570"/>
      <c r="Z108" s="514"/>
      <c r="AA108" s="569"/>
      <c r="AB108" s="569"/>
      <c r="AC108" s="569">
        <f>COUNTIF(AC9:AC103,"a")</f>
        <v>0</v>
      </c>
      <c r="AD108" s="570"/>
      <c r="AE108" s="514"/>
      <c r="AF108" s="569"/>
      <c r="AG108" s="569"/>
      <c r="AH108" s="569">
        <f>COUNTIF(AH9:AH79,"a")</f>
        <v>0</v>
      </c>
      <c r="AI108" s="570"/>
      <c r="AJ108" s="514"/>
      <c r="AK108" s="569"/>
      <c r="AL108" s="569"/>
      <c r="AM108" s="569">
        <f>COUNTIF(AM9:AM103,"a")</f>
        <v>1</v>
      </c>
      <c r="AN108" s="570"/>
      <c r="AO108" s="139"/>
      <c r="AP108" s="2"/>
      <c r="AQ108" s="376"/>
      <c r="AR108" s="2"/>
      <c r="AU108" s="192"/>
      <c r="AV108" s="192"/>
    </row>
    <row r="109" spans="1:48" ht="16.5" customHeight="1">
      <c r="A109" s="376"/>
      <c r="B109" s="8"/>
      <c r="C109" s="34"/>
      <c r="D109" s="35"/>
      <c r="E109" s="35"/>
      <c r="F109" s="35"/>
      <c r="G109" s="35"/>
      <c r="H109" s="35"/>
      <c r="I109" s="35"/>
      <c r="J109" s="139"/>
      <c r="K109" s="35"/>
      <c r="L109" s="35"/>
      <c r="M109" s="35"/>
      <c r="N109" s="35"/>
      <c r="O109" s="139"/>
      <c r="P109" s="35"/>
      <c r="Q109" s="35"/>
      <c r="R109" s="35"/>
      <c r="S109" s="35"/>
      <c r="T109" s="139"/>
      <c r="U109" s="35"/>
      <c r="V109" s="35"/>
      <c r="W109" s="35"/>
      <c r="X109" s="35"/>
      <c r="Y109" s="139"/>
      <c r="Z109" s="35"/>
      <c r="AA109" s="35"/>
      <c r="AB109" s="35"/>
      <c r="AC109" s="35"/>
      <c r="AD109" s="139"/>
      <c r="AE109" s="35"/>
      <c r="AF109" s="35"/>
      <c r="AG109" s="35"/>
      <c r="AH109" s="35"/>
      <c r="AI109" s="139"/>
      <c r="AJ109" s="35"/>
      <c r="AK109" s="35"/>
      <c r="AL109" s="35"/>
      <c r="AM109" s="35"/>
      <c r="AN109" s="139"/>
      <c r="AO109" s="139"/>
      <c r="AP109" s="2"/>
      <c r="AQ109" s="376"/>
      <c r="AR109" s="2"/>
      <c r="AU109" s="192"/>
      <c r="AV109" s="192"/>
    </row>
    <row r="110" spans="1:46" ht="15.75">
      <c r="A110" s="14"/>
      <c r="C110" s="270" t="s">
        <v>149</v>
      </c>
      <c r="D110" s="550" t="s">
        <v>281</v>
      </c>
      <c r="E110" s="551"/>
      <c r="F110" s="551"/>
      <c r="G110" s="551"/>
      <c r="H110" s="551"/>
      <c r="I110" s="551"/>
      <c r="J110" s="552"/>
      <c r="K110" s="551"/>
      <c r="L110" s="551"/>
      <c r="M110" s="551"/>
      <c r="N110" s="551"/>
      <c r="O110" s="551"/>
      <c r="P110" s="553"/>
      <c r="Q110" s="553"/>
      <c r="R110" s="553"/>
      <c r="S110" s="553"/>
      <c r="T110" s="32"/>
      <c r="U110" s="32"/>
      <c r="V110" s="32"/>
      <c r="W110" s="32"/>
      <c r="AO110" s="14"/>
      <c r="AQ110" s="14"/>
      <c r="AT110" s="427"/>
    </row>
    <row r="111" spans="1:48" ht="16.5" customHeight="1">
      <c r="A111" s="376"/>
      <c r="B111" s="8"/>
      <c r="C111" s="270"/>
      <c r="D111" s="32" t="s">
        <v>288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5"/>
      <c r="AA111" s="35"/>
      <c r="AB111" s="35"/>
      <c r="AC111" s="35"/>
      <c r="AD111" s="139"/>
      <c r="AE111" s="35"/>
      <c r="AF111" s="35"/>
      <c r="AG111" s="35"/>
      <c r="AH111" s="35"/>
      <c r="AI111" s="139"/>
      <c r="AJ111" s="35"/>
      <c r="AK111" s="35"/>
      <c r="AL111" s="35"/>
      <c r="AM111" s="35"/>
      <c r="AN111" s="139"/>
      <c r="AO111" s="139"/>
      <c r="AP111" s="2"/>
      <c r="AQ111" s="376"/>
      <c r="AR111" s="2"/>
      <c r="AU111" s="192"/>
      <c r="AV111" s="192"/>
    </row>
    <row r="112" spans="1:48" ht="16.5" customHeight="1">
      <c r="A112" s="376"/>
      <c r="B112" s="8"/>
      <c r="C112" s="270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5"/>
      <c r="AA112" s="35"/>
      <c r="AB112" s="35"/>
      <c r="AC112" s="35"/>
      <c r="AD112" s="139"/>
      <c r="AE112" s="35"/>
      <c r="AF112" s="35"/>
      <c r="AG112" s="35"/>
      <c r="AH112" s="35"/>
      <c r="AI112" s="139"/>
      <c r="AJ112" s="35"/>
      <c r="AK112" s="35"/>
      <c r="AL112" s="35"/>
      <c r="AM112" s="35"/>
      <c r="AN112" s="139"/>
      <c r="AO112" s="139"/>
      <c r="AP112" s="2"/>
      <c r="AQ112" s="376"/>
      <c r="AR112" s="2"/>
      <c r="AU112" s="192"/>
      <c r="AV112" s="192"/>
    </row>
    <row r="113" spans="1:48" ht="16.5" customHeight="1">
      <c r="A113" s="376"/>
      <c r="B113" s="8"/>
      <c r="C113" s="34"/>
      <c r="D113" s="35"/>
      <c r="E113" s="35"/>
      <c r="F113" s="35"/>
      <c r="G113" s="35"/>
      <c r="H113" s="35"/>
      <c r="I113" s="35"/>
      <c r="J113" s="139"/>
      <c r="K113" s="35"/>
      <c r="L113" s="35"/>
      <c r="M113" s="35"/>
      <c r="N113" s="35"/>
      <c r="O113" s="139"/>
      <c r="P113" s="35"/>
      <c r="Q113" s="35"/>
      <c r="R113" s="35"/>
      <c r="S113" s="35"/>
      <c r="T113" s="139"/>
      <c r="U113" s="35"/>
      <c r="V113" s="35"/>
      <c r="W113" s="35"/>
      <c r="X113" s="35"/>
      <c r="Y113" s="139"/>
      <c r="Z113" s="35"/>
      <c r="AA113" s="35"/>
      <c r="AB113" s="35"/>
      <c r="AC113" s="35"/>
      <c r="AD113" s="139"/>
      <c r="AE113" s="35"/>
      <c r="AF113" s="35"/>
      <c r="AG113" s="35"/>
      <c r="AH113" s="35"/>
      <c r="AI113" s="139"/>
      <c r="AJ113" s="35"/>
      <c r="AK113" s="35"/>
      <c r="AL113" s="35"/>
      <c r="AM113" s="35"/>
      <c r="AN113" s="139"/>
      <c r="AO113" s="139"/>
      <c r="AP113" s="2"/>
      <c r="AQ113" s="376"/>
      <c r="AR113" s="2"/>
      <c r="AU113" s="192"/>
      <c r="AV113" s="192"/>
    </row>
    <row r="114" spans="1:43" ht="20.25" customHeight="1" thickBot="1">
      <c r="A114" s="354"/>
      <c r="C114" s="279"/>
      <c r="AO114" s="354"/>
      <c r="AQ114" s="354"/>
    </row>
    <row r="115" spans="1:41" ht="20.25" customHeight="1">
      <c r="A115" s="378"/>
      <c r="B115" s="618" t="s">
        <v>20</v>
      </c>
      <c r="C115" s="616" t="s">
        <v>2</v>
      </c>
      <c r="D115" s="36" t="s">
        <v>0</v>
      </c>
      <c r="E115" s="37" t="s">
        <v>110</v>
      </c>
      <c r="F115" s="622" t="s">
        <v>1</v>
      </c>
      <c r="G115" s="623"/>
      <c r="H115" s="623"/>
      <c r="I115" s="623"/>
      <c r="J115" s="623"/>
      <c r="K115" s="623"/>
      <c r="L115" s="623"/>
      <c r="M115" s="623"/>
      <c r="N115" s="623"/>
      <c r="O115" s="623"/>
      <c r="P115" s="623"/>
      <c r="Q115" s="623"/>
      <c r="R115" s="623"/>
      <c r="S115" s="623"/>
      <c r="T115" s="623"/>
      <c r="U115" s="623"/>
      <c r="V115" s="623"/>
      <c r="W115" s="623"/>
      <c r="X115" s="623"/>
      <c r="Y115" s="623"/>
      <c r="Z115" s="623"/>
      <c r="AA115" s="623"/>
      <c r="AB115" s="623"/>
      <c r="AC115" s="623"/>
      <c r="AD115" s="623"/>
      <c r="AE115" s="623"/>
      <c r="AF115" s="623"/>
      <c r="AG115" s="623"/>
      <c r="AH115" s="623"/>
      <c r="AI115" s="623"/>
      <c r="AJ115" s="38"/>
      <c r="AK115" s="38"/>
      <c r="AL115" s="38"/>
      <c r="AM115" s="39"/>
      <c r="AN115" s="40"/>
      <c r="AO115" s="139"/>
    </row>
    <row r="116" spans="1:40" ht="16.5" thickBot="1">
      <c r="A116" s="383"/>
      <c r="B116" s="619"/>
      <c r="C116" s="617"/>
      <c r="D116" s="42" t="s">
        <v>3</v>
      </c>
      <c r="E116" s="42"/>
      <c r="F116" s="43"/>
      <c r="G116" s="44"/>
      <c r="H116" s="44" t="s">
        <v>4</v>
      </c>
      <c r="I116" s="44"/>
      <c r="J116" s="45"/>
      <c r="K116" s="44"/>
      <c r="L116" s="44"/>
      <c r="M116" s="44" t="s">
        <v>5</v>
      </c>
      <c r="N116" s="44"/>
      <c r="O116" s="45"/>
      <c r="P116" s="44"/>
      <c r="Q116" s="44"/>
      <c r="R116" s="46" t="s">
        <v>6</v>
      </c>
      <c r="S116" s="44"/>
      <c r="T116" s="45"/>
      <c r="U116" s="44"/>
      <c r="V116" s="44"/>
      <c r="W116" s="46" t="s">
        <v>7</v>
      </c>
      <c r="X116" s="44"/>
      <c r="Y116" s="45"/>
      <c r="Z116" s="44"/>
      <c r="AA116" s="44"/>
      <c r="AB116" s="46" t="s">
        <v>8</v>
      </c>
      <c r="AC116" s="44"/>
      <c r="AD116" s="45"/>
      <c r="AE116" s="43"/>
      <c r="AF116" s="44"/>
      <c r="AG116" s="44" t="s">
        <v>9</v>
      </c>
      <c r="AH116" s="44"/>
      <c r="AI116" s="47"/>
      <c r="AJ116" s="43"/>
      <c r="AK116" s="44"/>
      <c r="AL116" s="44" t="s">
        <v>19</v>
      </c>
      <c r="AM116" s="44"/>
      <c r="AN116" s="45"/>
    </row>
    <row r="117" spans="1:40" ht="16.5" thickTop="1">
      <c r="A117" s="390" t="s">
        <v>162</v>
      </c>
      <c r="B117" s="251"/>
      <c r="C117" s="252" t="s">
        <v>147</v>
      </c>
      <c r="D117" s="515">
        <v>2</v>
      </c>
      <c r="E117" s="254">
        <v>0</v>
      </c>
      <c r="F117" s="253"/>
      <c r="G117" s="255"/>
      <c r="H117" s="255"/>
      <c r="I117" s="255"/>
      <c r="J117" s="256"/>
      <c r="K117" s="253"/>
      <c r="L117" s="255">
        <v>2</v>
      </c>
      <c r="M117" s="255"/>
      <c r="N117" s="255" t="s">
        <v>276</v>
      </c>
      <c r="O117" s="256"/>
      <c r="P117" s="257"/>
      <c r="Q117" s="258"/>
      <c r="R117" s="255"/>
      <c r="S117" s="255"/>
      <c r="T117" s="256"/>
      <c r="U117" s="259"/>
      <c r="V117" s="260"/>
      <c r="W117" s="260"/>
      <c r="X117" s="255"/>
      <c r="Y117" s="256"/>
      <c r="Z117" s="253"/>
      <c r="AA117" s="255"/>
      <c r="AB117" s="255"/>
      <c r="AC117" s="255"/>
      <c r="AD117" s="256"/>
      <c r="AE117" s="253"/>
      <c r="AF117" s="255"/>
      <c r="AG117" s="255"/>
      <c r="AH117" s="255"/>
      <c r="AI117" s="256"/>
      <c r="AJ117" s="253"/>
      <c r="AK117" s="255"/>
      <c r="AL117" s="255"/>
      <c r="AM117" s="255"/>
      <c r="AN117" s="256"/>
    </row>
    <row r="118" spans="1:40" ht="15.75">
      <c r="A118" s="380" t="s">
        <v>163</v>
      </c>
      <c r="B118" s="261"/>
      <c r="C118" s="262" t="s">
        <v>148</v>
      </c>
      <c r="D118" s="516">
        <v>2</v>
      </c>
      <c r="E118" s="187">
        <v>0</v>
      </c>
      <c r="F118" s="263"/>
      <c r="G118" s="264"/>
      <c r="H118" s="264"/>
      <c r="I118" s="264"/>
      <c r="J118" s="69"/>
      <c r="K118" s="263"/>
      <c r="L118" s="264"/>
      <c r="M118" s="264"/>
      <c r="N118" s="264"/>
      <c r="O118" s="69"/>
      <c r="P118" s="265"/>
      <c r="Q118" s="266">
        <v>2</v>
      </c>
      <c r="R118" s="264"/>
      <c r="S118" s="264" t="s">
        <v>276</v>
      </c>
      <c r="T118" s="69"/>
      <c r="U118" s="71"/>
      <c r="V118" s="78"/>
      <c r="W118" s="78"/>
      <c r="X118" s="264"/>
      <c r="Y118" s="69"/>
      <c r="Z118" s="263"/>
      <c r="AA118" s="264"/>
      <c r="AB118" s="264"/>
      <c r="AC118" s="264"/>
      <c r="AD118" s="69"/>
      <c r="AE118" s="263"/>
      <c r="AF118" s="264"/>
      <c r="AG118" s="264"/>
      <c r="AH118" s="264"/>
      <c r="AI118" s="69"/>
      <c r="AJ118" s="263"/>
      <c r="AK118" s="264"/>
      <c r="AL118" s="264"/>
      <c r="AM118" s="264"/>
      <c r="AN118" s="69"/>
    </row>
    <row r="119" spans="1:40" ht="23.25" customHeight="1" thickBot="1">
      <c r="A119" s="382" t="s">
        <v>260</v>
      </c>
      <c r="B119" s="267"/>
      <c r="C119" s="579" t="s">
        <v>300</v>
      </c>
      <c r="D119" s="580">
        <v>2</v>
      </c>
      <c r="E119" s="581">
        <v>2</v>
      </c>
      <c r="F119" s="582"/>
      <c r="G119" s="583"/>
      <c r="H119" s="583"/>
      <c r="I119" s="583"/>
      <c r="J119" s="233"/>
      <c r="K119" s="582"/>
      <c r="L119" s="583"/>
      <c r="M119" s="583"/>
      <c r="N119" s="583"/>
      <c r="O119" s="233"/>
      <c r="P119" s="584"/>
      <c r="Q119" s="585"/>
      <c r="R119" s="583"/>
      <c r="S119" s="583"/>
      <c r="T119" s="233"/>
      <c r="U119" s="188"/>
      <c r="V119" s="287"/>
      <c r="W119" s="287"/>
      <c r="X119" s="583"/>
      <c r="Y119" s="233"/>
      <c r="Z119" s="582">
        <v>2</v>
      </c>
      <c r="AA119" s="583">
        <v>0</v>
      </c>
      <c r="AB119" s="583">
        <v>0</v>
      </c>
      <c r="AC119" s="583" t="s">
        <v>276</v>
      </c>
      <c r="AD119" s="233">
        <v>2</v>
      </c>
      <c r="AE119" s="582"/>
      <c r="AF119" s="269"/>
      <c r="AG119" s="269"/>
      <c r="AH119" s="269"/>
      <c r="AI119" s="214"/>
      <c r="AJ119" s="268"/>
      <c r="AK119" s="269"/>
      <c r="AL119" s="269"/>
      <c r="AM119" s="269"/>
      <c r="AN119" s="214"/>
    </row>
    <row r="120" spans="1:46" ht="18.75" customHeight="1" thickBot="1">
      <c r="A120" s="554"/>
      <c r="B120" s="652" t="s">
        <v>255</v>
      </c>
      <c r="C120" s="652"/>
      <c r="D120" s="653"/>
      <c r="E120" s="653"/>
      <c r="F120" s="555"/>
      <c r="G120" s="555"/>
      <c r="H120" s="555"/>
      <c r="I120" s="555"/>
      <c r="J120" s="557"/>
      <c r="K120" s="555"/>
      <c r="L120" s="555"/>
      <c r="M120" s="555"/>
      <c r="N120" s="555"/>
      <c r="O120" s="557"/>
      <c r="P120" s="555"/>
      <c r="Q120" s="555"/>
      <c r="R120" s="555"/>
      <c r="S120" s="555"/>
      <c r="T120" s="557"/>
      <c r="U120" s="555"/>
      <c r="V120" s="555"/>
      <c r="W120" s="555"/>
      <c r="X120" s="555"/>
      <c r="Y120" s="557"/>
      <c r="Z120" s="555"/>
      <c r="AA120" s="555"/>
      <c r="AB120" s="555"/>
      <c r="AC120" s="555"/>
      <c r="AD120" s="557"/>
      <c r="AE120" s="555"/>
      <c r="AF120" s="555"/>
      <c r="AG120" s="555"/>
      <c r="AH120" s="555"/>
      <c r="AI120" s="557"/>
      <c r="AJ120" s="555"/>
      <c r="AK120" s="555"/>
      <c r="AL120" s="555"/>
      <c r="AM120" s="555"/>
      <c r="AN120" s="556"/>
      <c r="AO120" s="376"/>
      <c r="AQ120" s="14"/>
      <c r="AT120" s="427"/>
    </row>
    <row r="121" spans="1:51" ht="15.75" customHeight="1">
      <c r="A121" s="517"/>
      <c r="B121" s="518" t="s">
        <v>258</v>
      </c>
      <c r="C121" s="519" t="s">
        <v>256</v>
      </c>
      <c r="D121" s="520">
        <f>SUM(F121,G121,H121,K121,L121,M121,P121,Q121,R121,U121,V121,W121,Z121,AA121,AB121,AE121,AF121,AG121,)</f>
        <v>2</v>
      </c>
      <c r="E121" s="125">
        <f>SUM(J121,O121,T121,Y121,AD121,AI121,)</f>
        <v>3</v>
      </c>
      <c r="F121" s="521"/>
      <c r="G121" s="522"/>
      <c r="H121" s="523"/>
      <c r="I121" s="524"/>
      <c r="J121" s="525"/>
      <c r="K121" s="521"/>
      <c r="L121" s="522"/>
      <c r="M121" s="523"/>
      <c r="N121" s="524"/>
      <c r="O121" s="525"/>
      <c r="P121" s="521"/>
      <c r="Q121" s="522"/>
      <c r="R121" s="523"/>
      <c r="S121" s="524"/>
      <c r="T121" s="525"/>
      <c r="U121" s="521"/>
      <c r="V121" s="522"/>
      <c r="W121" s="523"/>
      <c r="X121" s="524"/>
      <c r="Y121" s="525"/>
      <c r="Z121" s="521"/>
      <c r="AA121" s="522"/>
      <c r="AB121" s="523"/>
      <c r="AC121" s="524"/>
      <c r="AD121" s="525"/>
      <c r="AE121" s="246">
        <v>2</v>
      </c>
      <c r="AF121" s="416">
        <v>0</v>
      </c>
      <c r="AG121" s="416">
        <v>0</v>
      </c>
      <c r="AH121" s="247" t="s">
        <v>276</v>
      </c>
      <c r="AI121" s="245">
        <v>3</v>
      </c>
      <c r="AJ121" s="521"/>
      <c r="AK121" s="522"/>
      <c r="AL121" s="523"/>
      <c r="AM121" s="524"/>
      <c r="AN121" s="525"/>
      <c r="AO121" s="53"/>
      <c r="AP121" s="2"/>
      <c r="AQ121" s="33"/>
      <c r="AR121" s="2"/>
      <c r="AS121" s="35"/>
      <c r="AT121" s="30"/>
      <c r="AU121" s="30"/>
      <c r="AV121" s="30"/>
      <c r="AW121" s="30"/>
      <c r="AX121" s="30"/>
      <c r="AY121" s="30"/>
    </row>
    <row r="122" spans="1:51" ht="15.75" customHeight="1" thickBot="1">
      <c r="A122" s="526"/>
      <c r="B122" s="527" t="s">
        <v>259</v>
      </c>
      <c r="C122" s="528" t="s">
        <v>257</v>
      </c>
      <c r="D122" s="529">
        <f>SUM(F122,G122,H122,K122,L122,M122,P122,Q122,R122,U122,V122,W122,Z122,AA122,AB122,AE122,AF122,AG122,)</f>
        <v>2</v>
      </c>
      <c r="E122" s="233">
        <f>SUM(J122,O122,T122,Y122,AD122,AI122,)</f>
        <v>3</v>
      </c>
      <c r="F122" s="530"/>
      <c r="G122" s="531"/>
      <c r="H122" s="532"/>
      <c r="I122" s="533"/>
      <c r="J122" s="534"/>
      <c r="K122" s="530"/>
      <c r="L122" s="531"/>
      <c r="M122" s="532"/>
      <c r="N122" s="533"/>
      <c r="O122" s="534"/>
      <c r="P122" s="530"/>
      <c r="Q122" s="531"/>
      <c r="R122" s="532"/>
      <c r="S122" s="533"/>
      <c r="T122" s="534"/>
      <c r="U122" s="530"/>
      <c r="V122" s="531"/>
      <c r="W122" s="532"/>
      <c r="X122" s="533"/>
      <c r="Y122" s="534"/>
      <c r="Z122" s="530"/>
      <c r="AA122" s="531"/>
      <c r="AB122" s="532"/>
      <c r="AC122" s="533"/>
      <c r="AD122" s="534"/>
      <c r="AE122" s="535">
        <v>2</v>
      </c>
      <c r="AF122" s="231">
        <v>0</v>
      </c>
      <c r="AG122" s="231">
        <v>0</v>
      </c>
      <c r="AH122" s="232" t="s">
        <v>276</v>
      </c>
      <c r="AI122" s="233">
        <v>3</v>
      </c>
      <c r="AJ122" s="530"/>
      <c r="AK122" s="531"/>
      <c r="AL122" s="532"/>
      <c r="AM122" s="533"/>
      <c r="AN122" s="534"/>
      <c r="AO122" s="53"/>
      <c r="AP122" s="2"/>
      <c r="AQ122" s="33"/>
      <c r="AR122" s="2"/>
      <c r="AS122" s="35"/>
      <c r="AT122" s="30"/>
      <c r="AU122" s="30"/>
      <c r="AV122" s="30"/>
      <c r="AW122" s="30"/>
      <c r="AX122" s="30"/>
      <c r="AY122" s="30"/>
    </row>
    <row r="123" spans="1:40" ht="15.75">
      <c r="A123" s="376"/>
      <c r="B123" s="11"/>
      <c r="C123" s="103"/>
      <c r="D123" s="455"/>
      <c r="E123" s="455"/>
      <c r="F123" s="35"/>
      <c r="G123" s="35"/>
      <c r="H123" s="35"/>
      <c r="I123" s="35"/>
      <c r="J123" s="139"/>
      <c r="K123" s="139"/>
      <c r="L123" s="139"/>
      <c r="M123" s="139"/>
      <c r="N123" s="35"/>
      <c r="O123" s="139"/>
      <c r="P123" s="139"/>
      <c r="Q123" s="139"/>
      <c r="R123" s="139"/>
      <c r="S123" s="35"/>
      <c r="T123" s="139"/>
      <c r="U123" s="139"/>
      <c r="V123" s="139"/>
      <c r="W123" s="139"/>
      <c r="X123" s="35"/>
      <c r="Y123" s="139"/>
      <c r="Z123" s="139"/>
      <c r="AA123" s="139"/>
      <c r="AB123" s="139"/>
      <c r="AC123" s="35"/>
      <c r="AD123" s="139"/>
      <c r="AE123" s="139"/>
      <c r="AF123" s="139"/>
      <c r="AG123" s="139"/>
      <c r="AH123" s="35"/>
      <c r="AI123" s="139"/>
      <c r="AJ123" s="139"/>
      <c r="AK123" s="139"/>
      <c r="AL123" s="139"/>
      <c r="AM123" s="35"/>
      <c r="AN123" s="139"/>
    </row>
    <row r="124" spans="1:40" ht="36" customHeight="1">
      <c r="A124" s="376"/>
      <c r="B124" s="11"/>
      <c r="C124" s="454" t="s">
        <v>149</v>
      </c>
      <c r="D124" s="656" t="s">
        <v>298</v>
      </c>
      <c r="E124" s="656"/>
      <c r="F124" s="656"/>
      <c r="G124" s="656"/>
      <c r="H124" s="656"/>
      <c r="I124" s="656"/>
      <c r="J124" s="656"/>
      <c r="K124" s="656"/>
      <c r="L124" s="656"/>
      <c r="M124" s="656"/>
      <c r="N124" s="656"/>
      <c r="O124" s="656"/>
      <c r="P124" s="656"/>
      <c r="Q124" s="656"/>
      <c r="R124" s="656"/>
      <c r="S124" s="656"/>
      <c r="T124" s="656"/>
      <c r="U124" s="656"/>
      <c r="V124" s="656"/>
      <c r="W124" s="656"/>
      <c r="X124" s="656"/>
      <c r="Y124" s="656"/>
      <c r="Z124" s="656"/>
      <c r="AA124" s="656"/>
      <c r="AB124" s="656"/>
      <c r="AC124" s="656"/>
      <c r="AD124" s="656"/>
      <c r="AE124" s="656"/>
      <c r="AF124" s="656"/>
      <c r="AG124" s="656"/>
      <c r="AH124" s="656"/>
      <c r="AI124" s="656"/>
      <c r="AJ124" s="656"/>
      <c r="AK124" s="656"/>
      <c r="AL124" s="656"/>
      <c r="AM124" s="656"/>
      <c r="AN124" s="656"/>
    </row>
    <row r="125" spans="1:52" s="460" customFormat="1" ht="15.75">
      <c r="A125" s="14"/>
      <c r="B125" s="7"/>
      <c r="C125" s="456" t="s">
        <v>150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457"/>
      <c r="AP125" s="458"/>
      <c r="AQ125" s="459"/>
      <c r="AR125" s="458"/>
      <c r="AT125" s="461"/>
      <c r="AU125" s="325"/>
      <c r="AV125" s="325"/>
      <c r="AW125" s="325"/>
      <c r="AX125" s="325"/>
      <c r="AY125" s="462"/>
      <c r="AZ125" s="325"/>
    </row>
    <row r="126" spans="1:52" s="460" customFormat="1" ht="16.5" thickBot="1">
      <c r="A126" s="14"/>
      <c r="B126" s="7"/>
      <c r="C126" s="31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457"/>
      <c r="AP126" s="458"/>
      <c r="AQ126" s="459"/>
      <c r="AR126" s="458"/>
      <c r="AT126" s="461"/>
      <c r="AU126" s="325"/>
      <c r="AV126" s="325"/>
      <c r="AW126" s="325"/>
      <c r="AX126" s="325"/>
      <c r="AY126" s="462"/>
      <c r="AZ126" s="325"/>
    </row>
    <row r="127" spans="1:52" s="460" customFormat="1" ht="16.5" thickBot="1">
      <c r="A127" s="424"/>
      <c r="B127" s="657" t="s">
        <v>20</v>
      </c>
      <c r="C127" s="659" t="s">
        <v>2</v>
      </c>
      <c r="D127" s="36" t="s">
        <v>0</v>
      </c>
      <c r="E127" s="463" t="s">
        <v>151</v>
      </c>
      <c r="F127" s="622" t="s">
        <v>245</v>
      </c>
      <c r="G127" s="623"/>
      <c r="H127" s="623"/>
      <c r="I127" s="623"/>
      <c r="J127" s="639"/>
      <c r="K127" s="622" t="s">
        <v>152</v>
      </c>
      <c r="L127" s="623"/>
      <c r="M127" s="623"/>
      <c r="N127" s="623"/>
      <c r="O127" s="639"/>
      <c r="P127" s="30"/>
      <c r="Q127" s="30"/>
      <c r="R127" s="30"/>
      <c r="AP127" s="458"/>
      <c r="AQ127" s="459"/>
      <c r="AR127" s="458"/>
      <c r="AT127" s="461"/>
      <c r="AU127" s="325"/>
      <c r="AV127" s="325"/>
      <c r="AW127" s="325"/>
      <c r="AX127" s="325"/>
      <c r="AY127" s="462"/>
      <c r="AZ127" s="325"/>
    </row>
    <row r="128" spans="1:52" s="460" customFormat="1" ht="16.5" thickBot="1">
      <c r="A128" s="425"/>
      <c r="B128" s="658"/>
      <c r="C128" s="660"/>
      <c r="D128" s="42" t="s">
        <v>3</v>
      </c>
      <c r="E128" s="464"/>
      <c r="F128" s="43"/>
      <c r="G128" s="44"/>
      <c r="H128" s="44" t="s">
        <v>19</v>
      </c>
      <c r="I128" s="44"/>
      <c r="J128" s="47"/>
      <c r="K128" s="43"/>
      <c r="L128" s="44"/>
      <c r="M128" s="44" t="s">
        <v>24</v>
      </c>
      <c r="N128" s="44"/>
      <c r="O128" s="45"/>
      <c r="P128" s="30"/>
      <c r="Q128" s="30"/>
      <c r="R128" s="30"/>
      <c r="AP128" s="458"/>
      <c r="AQ128" s="459"/>
      <c r="AR128" s="458"/>
      <c r="AT128" s="461"/>
      <c r="AU128" s="325"/>
      <c r="AV128" s="325"/>
      <c r="AW128" s="325"/>
      <c r="AX128" s="325"/>
      <c r="AY128" s="462"/>
      <c r="AZ128" s="325"/>
    </row>
    <row r="129" spans="1:52" s="460" customFormat="1" ht="15.75">
      <c r="A129" s="428"/>
      <c r="B129" s="429"/>
      <c r="C129" s="272" t="s">
        <v>153</v>
      </c>
      <c r="D129" s="465"/>
      <c r="E129" s="466"/>
      <c r="F129" s="467" t="s">
        <v>10</v>
      </c>
      <c r="G129" s="468" t="s">
        <v>12</v>
      </c>
      <c r="H129" s="468" t="s">
        <v>11</v>
      </c>
      <c r="I129" s="468" t="s">
        <v>13</v>
      </c>
      <c r="J129" s="469" t="s">
        <v>14</v>
      </c>
      <c r="K129" s="467" t="s">
        <v>10</v>
      </c>
      <c r="L129" s="468" t="s">
        <v>12</v>
      </c>
      <c r="M129" s="468" t="s">
        <v>11</v>
      </c>
      <c r="N129" s="468" t="s">
        <v>13</v>
      </c>
      <c r="O129" s="469" t="s">
        <v>14</v>
      </c>
      <c r="P129" s="30"/>
      <c r="Q129" s="30"/>
      <c r="R129" s="30"/>
      <c r="AP129" s="458"/>
      <c r="AQ129" s="459"/>
      <c r="AR129" s="458"/>
      <c r="AT129" s="461"/>
      <c r="AU129" s="325"/>
      <c r="AV129" s="325"/>
      <c r="AW129" s="325"/>
      <c r="AX129" s="325"/>
      <c r="AY129" s="462"/>
      <c r="AZ129" s="325"/>
    </row>
    <row r="130" spans="1:52" s="460" customFormat="1" ht="15.75">
      <c r="A130" s="413"/>
      <c r="B130" s="470" t="s">
        <v>253</v>
      </c>
      <c r="C130" s="471" t="s">
        <v>246</v>
      </c>
      <c r="D130" s="472" t="s">
        <v>154</v>
      </c>
      <c r="E130" s="187">
        <f>SUM(J130+O130)</f>
        <v>12</v>
      </c>
      <c r="F130" s="215"/>
      <c r="G130" s="473"/>
      <c r="H130" s="93"/>
      <c r="I130" s="120" t="s">
        <v>276</v>
      </c>
      <c r="J130" s="121">
        <v>12</v>
      </c>
      <c r="K130" s="215"/>
      <c r="L130" s="473"/>
      <c r="M130" s="93"/>
      <c r="N130" s="120"/>
      <c r="O130" s="121"/>
      <c r="P130" s="30"/>
      <c r="Q130" s="30"/>
      <c r="R130" s="30"/>
      <c r="AP130" s="458"/>
      <c r="AQ130" s="459"/>
      <c r="AR130" s="458"/>
      <c r="AT130" s="461"/>
      <c r="AU130" s="325"/>
      <c r="AV130" s="325"/>
      <c r="AW130" s="325"/>
      <c r="AX130" s="325"/>
      <c r="AY130" s="462"/>
      <c r="AZ130" s="325"/>
    </row>
    <row r="131" spans="1:52" s="460" customFormat="1" ht="15.75">
      <c r="A131" s="430"/>
      <c r="B131" s="431" t="s">
        <v>254</v>
      </c>
      <c r="C131" s="474" t="s">
        <v>247</v>
      </c>
      <c r="D131" s="475"/>
      <c r="E131" s="187"/>
      <c r="F131" s="476"/>
      <c r="G131" s="477"/>
      <c r="H131" s="35"/>
      <c r="I131" s="87"/>
      <c r="J131" s="88"/>
      <c r="K131" s="476"/>
      <c r="L131" s="477"/>
      <c r="M131" s="35"/>
      <c r="N131" s="87" t="s">
        <v>276</v>
      </c>
      <c r="O131" s="88">
        <v>12</v>
      </c>
      <c r="P131" s="30"/>
      <c r="Q131" s="30"/>
      <c r="R131" s="30"/>
      <c r="AP131" s="458"/>
      <c r="AQ131" s="459"/>
      <c r="AR131" s="458"/>
      <c r="AT131" s="461"/>
      <c r="AU131" s="325"/>
      <c r="AV131" s="325"/>
      <c r="AW131" s="325"/>
      <c r="AX131" s="325"/>
      <c r="AY131" s="462"/>
      <c r="AZ131" s="325"/>
    </row>
    <row r="132" spans="1:52" s="460" customFormat="1" ht="15.75">
      <c r="A132" s="432"/>
      <c r="B132" s="433"/>
      <c r="C132" s="478" t="s">
        <v>155</v>
      </c>
      <c r="D132" s="479">
        <f>SUM(F132+G132+H132+K132+L132+M132)</f>
        <v>4</v>
      </c>
      <c r="E132" s="187">
        <f>SUM(J132+O132)</f>
        <v>5</v>
      </c>
      <c r="F132" s="480"/>
      <c r="G132" s="481"/>
      <c r="H132" s="482"/>
      <c r="I132" s="483"/>
      <c r="J132" s="97"/>
      <c r="K132" s="484">
        <v>4</v>
      </c>
      <c r="L132" s="485"/>
      <c r="M132" s="418"/>
      <c r="N132" s="419" t="s">
        <v>15</v>
      </c>
      <c r="O132" s="97">
        <v>5</v>
      </c>
      <c r="P132" s="30"/>
      <c r="Q132" s="30"/>
      <c r="R132" s="30"/>
      <c r="AP132" s="458"/>
      <c r="AQ132" s="459"/>
      <c r="AR132" s="458"/>
      <c r="AT132" s="461"/>
      <c r="AU132" s="325"/>
      <c r="AV132" s="325"/>
      <c r="AW132" s="325"/>
      <c r="AX132" s="325"/>
      <c r="AY132" s="462"/>
      <c r="AZ132" s="325"/>
    </row>
    <row r="133" spans="1:52" s="460" customFormat="1" ht="15.75">
      <c r="A133" s="432"/>
      <c r="B133" s="433"/>
      <c r="C133" s="486" t="s">
        <v>156</v>
      </c>
      <c r="D133" s="487">
        <v>4</v>
      </c>
      <c r="E133" s="65">
        <f>SUM(J133+O133)</f>
        <v>4</v>
      </c>
      <c r="F133" s="488"/>
      <c r="G133" s="489"/>
      <c r="H133" s="489"/>
      <c r="I133" s="489"/>
      <c r="J133" s="490"/>
      <c r="K133" s="67">
        <v>4</v>
      </c>
      <c r="L133" s="491"/>
      <c r="M133" s="491"/>
      <c r="N133" s="491" t="s">
        <v>15</v>
      </c>
      <c r="O133" s="129">
        <v>4</v>
      </c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457"/>
      <c r="AP133" s="458"/>
      <c r="AQ133" s="459"/>
      <c r="AR133" s="458"/>
      <c r="AT133" s="461"/>
      <c r="AU133" s="325"/>
      <c r="AV133" s="325"/>
      <c r="AW133" s="325"/>
      <c r="AX133" s="325"/>
      <c r="AY133" s="462"/>
      <c r="AZ133" s="325"/>
    </row>
    <row r="134" spans="1:52" s="460" customFormat="1" ht="15.75">
      <c r="A134" s="430"/>
      <c r="B134" s="492" t="s">
        <v>251</v>
      </c>
      <c r="C134" s="486" t="s">
        <v>170</v>
      </c>
      <c r="D134" s="487"/>
      <c r="E134" s="65">
        <f>SUM(J134+O134)</f>
        <v>6</v>
      </c>
      <c r="F134" s="488"/>
      <c r="G134" s="489"/>
      <c r="H134" s="489"/>
      <c r="I134" s="491" t="s">
        <v>290</v>
      </c>
      <c r="J134" s="490">
        <v>6</v>
      </c>
      <c r="K134" s="67"/>
      <c r="L134" s="491"/>
      <c r="M134" s="491"/>
      <c r="N134" s="491"/>
      <c r="O134" s="129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457"/>
      <c r="AP134" s="458"/>
      <c r="AQ134" s="459"/>
      <c r="AR134" s="458"/>
      <c r="AT134" s="461"/>
      <c r="AU134" s="325"/>
      <c r="AV134" s="325"/>
      <c r="AW134" s="325"/>
      <c r="AX134" s="325"/>
      <c r="AY134" s="462"/>
      <c r="AZ134" s="325"/>
    </row>
    <row r="135" spans="1:52" s="460" customFormat="1" ht="16.5" thickBot="1">
      <c r="A135" s="425"/>
      <c r="B135" s="493" t="s">
        <v>252</v>
      </c>
      <c r="C135" s="494" t="s">
        <v>171</v>
      </c>
      <c r="D135" s="495"/>
      <c r="E135" s="187">
        <f>SUM(J135+O135)</f>
        <v>9</v>
      </c>
      <c r="F135" s="496"/>
      <c r="G135" s="497"/>
      <c r="H135" s="497"/>
      <c r="I135" s="497"/>
      <c r="J135" s="498"/>
      <c r="K135" s="496"/>
      <c r="L135" s="497"/>
      <c r="M135" s="497"/>
      <c r="N135" s="497" t="s">
        <v>290</v>
      </c>
      <c r="O135" s="498">
        <v>9</v>
      </c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457"/>
      <c r="AP135" s="458"/>
      <c r="AQ135" s="459"/>
      <c r="AR135" s="458"/>
      <c r="AT135" s="461"/>
      <c r="AU135" s="325"/>
      <c r="AV135" s="325"/>
      <c r="AW135" s="325"/>
      <c r="AX135" s="325"/>
      <c r="AY135" s="462"/>
      <c r="AZ135" s="325"/>
    </row>
    <row r="136" spans="1:52" s="460" customFormat="1" ht="16.5" thickBot="1">
      <c r="A136" s="14"/>
      <c r="B136" s="7"/>
      <c r="C136" s="499" t="s">
        <v>157</v>
      </c>
      <c r="D136" s="500">
        <f>SUM(D132:D133)</f>
        <v>8</v>
      </c>
      <c r="E136" s="501">
        <f>SUM(E130:E135)</f>
        <v>36</v>
      </c>
      <c r="F136" s="502"/>
      <c r="G136" s="503"/>
      <c r="H136" s="503"/>
      <c r="I136" s="503"/>
      <c r="J136" s="501">
        <f>SUM(J130:J135)</f>
        <v>18</v>
      </c>
      <c r="K136" s="502">
        <f>SUM(K130:K133)</f>
        <v>8</v>
      </c>
      <c r="L136" s="503">
        <f>SUM(L130:L133)</f>
        <v>0</v>
      </c>
      <c r="M136" s="503">
        <f>SUM(M130:M133)</f>
        <v>0</v>
      </c>
      <c r="N136" s="504">
        <v>2</v>
      </c>
      <c r="O136" s="501">
        <f>SUM(O130:O135)</f>
        <v>30</v>
      </c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457"/>
      <c r="AP136" s="458"/>
      <c r="AQ136" s="459"/>
      <c r="AR136" s="458"/>
      <c r="AT136" s="461"/>
      <c r="AU136" s="325"/>
      <c r="AV136" s="325"/>
      <c r="AW136" s="325"/>
      <c r="AX136" s="325"/>
      <c r="AY136" s="462"/>
      <c r="AZ136" s="325"/>
    </row>
    <row r="137" spans="1:52" s="460" customFormat="1" ht="15.75">
      <c r="A137" s="14"/>
      <c r="B137" s="7"/>
      <c r="C137" s="31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457"/>
      <c r="AP137" s="458"/>
      <c r="AQ137" s="459"/>
      <c r="AR137" s="458"/>
      <c r="AT137" s="461"/>
      <c r="AU137" s="325"/>
      <c r="AV137" s="325"/>
      <c r="AW137" s="325"/>
      <c r="AX137" s="325"/>
      <c r="AY137" s="462"/>
      <c r="AZ137" s="325"/>
    </row>
    <row r="138" spans="1:52" s="460" customFormat="1" ht="15.75">
      <c r="A138" s="14"/>
      <c r="B138" s="505" t="s">
        <v>248</v>
      </c>
      <c r="C138" s="506" t="s">
        <v>158</v>
      </c>
      <c r="D138" s="30"/>
      <c r="E138" s="30"/>
      <c r="F138" s="30"/>
      <c r="G138" s="30"/>
      <c r="H138" s="30"/>
      <c r="I138" s="30"/>
      <c r="J138" s="30"/>
      <c r="K138" s="30" t="s">
        <v>22</v>
      </c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457"/>
      <c r="AP138" s="458"/>
      <c r="AQ138" s="459"/>
      <c r="AR138" s="458"/>
      <c r="AT138" s="461"/>
      <c r="AU138" s="325"/>
      <c r="AV138" s="325"/>
      <c r="AW138" s="325"/>
      <c r="AX138" s="325"/>
      <c r="AY138" s="462"/>
      <c r="AZ138" s="325"/>
    </row>
    <row r="139" spans="1:52" s="460" customFormat="1" ht="15.75">
      <c r="A139" s="326"/>
      <c r="B139" s="507"/>
      <c r="C139" s="31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457"/>
      <c r="AP139" s="458"/>
      <c r="AQ139" s="459"/>
      <c r="AR139" s="458"/>
      <c r="AT139" s="461"/>
      <c r="AU139" s="325"/>
      <c r="AV139" s="325"/>
      <c r="AW139" s="325"/>
      <c r="AX139" s="325"/>
      <c r="AY139" s="462"/>
      <c r="AZ139" s="325"/>
    </row>
    <row r="140" spans="1:52" s="460" customFormat="1" ht="15.75">
      <c r="A140" s="326"/>
      <c r="B140" s="507"/>
      <c r="C140" s="30" t="s">
        <v>159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457"/>
      <c r="AP140" s="458"/>
      <c r="AQ140" s="459"/>
      <c r="AR140" s="458"/>
      <c r="AT140" s="461"/>
      <c r="AU140" s="325"/>
      <c r="AV140" s="325"/>
      <c r="AW140" s="325"/>
      <c r="AX140" s="325"/>
      <c r="AY140" s="462"/>
      <c r="AZ140" s="325"/>
    </row>
    <row r="141" spans="1:52" s="460" customFormat="1" ht="15.75">
      <c r="A141" s="326"/>
      <c r="B141" s="507"/>
      <c r="C141" s="30" t="s">
        <v>160</v>
      </c>
      <c r="D141" s="30"/>
      <c r="E141" s="30"/>
      <c r="F141" s="30"/>
      <c r="G141" s="30"/>
      <c r="H141" s="32"/>
      <c r="I141" s="32"/>
      <c r="J141" s="32"/>
      <c r="K141" s="32"/>
      <c r="L141" s="32"/>
      <c r="M141" s="32"/>
      <c r="N141" s="32"/>
      <c r="O141" s="32"/>
      <c r="P141" s="32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457"/>
      <c r="AP141" s="458"/>
      <c r="AQ141" s="459"/>
      <c r="AR141" s="458"/>
      <c r="AT141" s="461"/>
      <c r="AU141" s="325"/>
      <c r="AV141" s="325"/>
      <c r="AW141" s="325"/>
      <c r="AX141" s="325"/>
      <c r="AY141" s="462"/>
      <c r="AZ141" s="325"/>
    </row>
    <row r="142" spans="1:52" s="460" customFormat="1" ht="15.75">
      <c r="A142" s="326"/>
      <c r="B142" s="507"/>
      <c r="C142" s="113" t="s">
        <v>249</v>
      </c>
      <c r="D142" s="113"/>
      <c r="E142" s="113"/>
      <c r="F142" s="113"/>
      <c r="G142" s="113"/>
      <c r="H142" s="508"/>
      <c r="I142" s="508"/>
      <c r="J142" s="508"/>
      <c r="K142" s="508"/>
      <c r="L142" s="508"/>
      <c r="M142" s="508"/>
      <c r="N142" s="508"/>
      <c r="O142" s="508"/>
      <c r="P142" s="508"/>
      <c r="Q142" s="113"/>
      <c r="R142" s="113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457"/>
      <c r="AP142" s="458"/>
      <c r="AQ142" s="459"/>
      <c r="AR142" s="458"/>
      <c r="AT142" s="461"/>
      <c r="AU142" s="325"/>
      <c r="AV142" s="325"/>
      <c r="AW142" s="325"/>
      <c r="AX142" s="325"/>
      <c r="AY142" s="462"/>
      <c r="AZ142" s="325"/>
    </row>
    <row r="143" spans="1:52" s="460" customFormat="1" ht="15.75">
      <c r="A143" s="459"/>
      <c r="B143" s="509"/>
      <c r="C143" s="510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AO143" s="457"/>
      <c r="AP143" s="458"/>
      <c r="AQ143" s="459"/>
      <c r="AR143" s="458"/>
      <c r="AT143" s="461"/>
      <c r="AU143" s="325"/>
      <c r="AV143" s="325"/>
      <c r="AW143" s="325"/>
      <c r="AX143" s="325"/>
      <c r="AY143" s="462"/>
      <c r="AZ143" s="325"/>
    </row>
    <row r="144" spans="1:52" s="460" customFormat="1" ht="15.75">
      <c r="A144" s="459"/>
      <c r="B144" s="509"/>
      <c r="C144" s="512" t="s">
        <v>250</v>
      </c>
      <c r="D144" s="513"/>
      <c r="E144" s="512"/>
      <c r="F144" s="512"/>
      <c r="G144" s="512"/>
      <c r="H144" s="512"/>
      <c r="I144" s="512"/>
      <c r="J144" s="511"/>
      <c r="K144" s="511"/>
      <c r="L144" s="511"/>
      <c r="M144" s="511"/>
      <c r="N144" s="511"/>
      <c r="O144" s="511"/>
      <c r="P144" s="511"/>
      <c r="Q144" s="511"/>
      <c r="R144" s="511"/>
      <c r="AO144" s="457"/>
      <c r="AP144" s="458"/>
      <c r="AQ144" s="459"/>
      <c r="AR144" s="458"/>
      <c r="AT144" s="461"/>
      <c r="AU144" s="325"/>
      <c r="AV144" s="325"/>
      <c r="AW144" s="325"/>
      <c r="AX144" s="325"/>
      <c r="AY144" s="462"/>
      <c r="AZ144" s="325"/>
    </row>
    <row r="145" spans="1:51" s="35" customFormat="1" ht="9.75" customHeight="1">
      <c r="A145" s="376"/>
      <c r="B145" s="8"/>
      <c r="C145" s="271"/>
      <c r="AO145" s="376"/>
      <c r="AP145" s="2"/>
      <c r="AQ145" s="376"/>
      <c r="AR145" s="2"/>
      <c r="AT145" s="191"/>
      <c r="AU145" s="89"/>
      <c r="AV145" s="89"/>
      <c r="AW145" s="89"/>
      <c r="AX145" s="112"/>
      <c r="AY145" s="194"/>
    </row>
    <row r="146" spans="1:51" s="35" customFormat="1" ht="11.25" customHeight="1">
      <c r="A146" s="376"/>
      <c r="B146" s="8"/>
      <c r="C146" s="34"/>
      <c r="AO146" s="376"/>
      <c r="AP146" s="2"/>
      <c r="AQ146" s="376"/>
      <c r="AR146" s="2"/>
      <c r="AT146" s="191"/>
      <c r="AU146" s="89"/>
      <c r="AV146" s="89"/>
      <c r="AW146" s="89"/>
      <c r="AX146" s="112"/>
      <c r="AY146" s="194"/>
    </row>
    <row r="147" spans="1:51" s="35" customFormat="1" ht="15.75">
      <c r="A147" s="376"/>
      <c r="B147" s="8" t="s">
        <v>264</v>
      </c>
      <c r="C147" s="104"/>
      <c r="D147" s="434"/>
      <c r="E147" s="435"/>
      <c r="F147" s="651"/>
      <c r="G147" s="651"/>
      <c r="H147" s="651"/>
      <c r="I147" s="651"/>
      <c r="J147" s="651"/>
      <c r="K147" s="651"/>
      <c r="L147" s="651"/>
      <c r="M147" s="651"/>
      <c r="N147" s="651"/>
      <c r="O147" s="651"/>
      <c r="R147" s="274"/>
      <c r="AO147" s="376"/>
      <c r="AP147" s="2"/>
      <c r="AQ147" s="376"/>
      <c r="AR147" s="2"/>
      <c r="AT147" s="191"/>
      <c r="AU147" s="89"/>
      <c r="AV147" s="89"/>
      <c r="AW147" s="89"/>
      <c r="AX147" s="112"/>
      <c r="AY147" s="194"/>
    </row>
    <row r="148" spans="1:51" s="35" customFormat="1" ht="15.75">
      <c r="A148" s="376"/>
      <c r="B148" s="661" t="s">
        <v>267</v>
      </c>
      <c r="C148" s="662"/>
      <c r="D148" s="434"/>
      <c r="E148" s="435"/>
      <c r="F148" s="434"/>
      <c r="G148" s="434"/>
      <c r="H148" s="434"/>
      <c r="I148" s="434"/>
      <c r="J148" s="434"/>
      <c r="K148" s="434"/>
      <c r="L148" s="434"/>
      <c r="M148" s="434"/>
      <c r="N148" s="434"/>
      <c r="O148" s="434"/>
      <c r="R148" s="274"/>
      <c r="AO148" s="376"/>
      <c r="AP148" s="2"/>
      <c r="AQ148" s="376"/>
      <c r="AR148" s="2"/>
      <c r="AT148" s="191"/>
      <c r="AU148" s="89"/>
      <c r="AV148" s="89"/>
      <c r="AW148" s="89"/>
      <c r="AX148" s="112"/>
      <c r="AY148" s="194"/>
    </row>
    <row r="149" spans="1:51" s="35" customFormat="1" ht="15.75">
      <c r="A149" s="376"/>
      <c r="B149" s="661" t="s">
        <v>271</v>
      </c>
      <c r="C149" s="662"/>
      <c r="D149" s="434"/>
      <c r="E149" s="435"/>
      <c r="F149" s="434"/>
      <c r="G149" s="434"/>
      <c r="H149" s="434"/>
      <c r="I149" s="434"/>
      <c r="J149" s="434"/>
      <c r="K149" s="434"/>
      <c r="L149" s="434"/>
      <c r="M149" s="434"/>
      <c r="N149" s="434"/>
      <c r="O149" s="434"/>
      <c r="R149" s="274"/>
      <c r="AO149" s="376"/>
      <c r="AP149" s="2"/>
      <c r="AQ149" s="376"/>
      <c r="AR149" s="2"/>
      <c r="AT149" s="191"/>
      <c r="AU149" s="89"/>
      <c r="AV149" s="89"/>
      <c r="AW149" s="89"/>
      <c r="AX149" s="112"/>
      <c r="AY149" s="194"/>
    </row>
    <row r="150" spans="1:51" s="35" customFormat="1" ht="15.75">
      <c r="A150" s="376"/>
      <c r="B150" s="661" t="s">
        <v>265</v>
      </c>
      <c r="C150" s="662"/>
      <c r="D150" s="434"/>
      <c r="E150" s="273"/>
      <c r="F150" s="434"/>
      <c r="G150" s="434"/>
      <c r="H150" s="434"/>
      <c r="I150" s="434"/>
      <c r="J150" s="436"/>
      <c r="K150" s="434"/>
      <c r="L150" s="434"/>
      <c r="M150" s="434"/>
      <c r="N150" s="434"/>
      <c r="O150" s="436"/>
      <c r="R150" s="34"/>
      <c r="AO150" s="376"/>
      <c r="AP150" s="2"/>
      <c r="AQ150" s="376"/>
      <c r="AR150" s="2"/>
      <c r="AT150" s="191"/>
      <c r="AU150" s="89"/>
      <c r="AV150" s="89"/>
      <c r="AW150" s="89"/>
      <c r="AX150" s="112"/>
      <c r="AY150" s="194"/>
    </row>
    <row r="151" spans="1:51" s="35" customFormat="1" ht="15.75">
      <c r="A151" s="376"/>
      <c r="B151" s="8"/>
      <c r="C151" s="104"/>
      <c r="D151" s="198"/>
      <c r="E151" s="271"/>
      <c r="F151" s="196"/>
      <c r="G151" s="196"/>
      <c r="H151" s="196"/>
      <c r="I151" s="196"/>
      <c r="J151" s="440"/>
      <c r="K151" s="196"/>
      <c r="L151" s="196"/>
      <c r="M151" s="196"/>
      <c r="N151" s="196"/>
      <c r="O151" s="440"/>
      <c r="P151" s="89"/>
      <c r="R151" s="273"/>
      <c r="AO151" s="376"/>
      <c r="AP151" s="2"/>
      <c r="AQ151" s="376"/>
      <c r="AR151" s="2"/>
      <c r="AT151" s="191"/>
      <c r="AU151" s="89"/>
      <c r="AV151" s="89"/>
      <c r="AW151" s="89"/>
      <c r="AX151" s="112"/>
      <c r="AY151" s="194"/>
    </row>
    <row r="152" spans="1:51" s="35" customFormat="1" ht="15.75">
      <c r="A152" s="376"/>
      <c r="B152" s="8" t="s">
        <v>266</v>
      </c>
      <c r="C152" s="273"/>
      <c r="D152" s="437"/>
      <c r="E152" s="438"/>
      <c r="F152" s="273"/>
      <c r="G152" s="273"/>
      <c r="H152" s="273"/>
      <c r="I152" s="273"/>
      <c r="J152" s="436"/>
      <c r="K152" s="273"/>
      <c r="L152" s="273"/>
      <c r="M152" s="273"/>
      <c r="N152" s="273"/>
      <c r="O152" s="436"/>
      <c r="R152" s="273"/>
      <c r="AO152" s="376"/>
      <c r="AP152" s="2"/>
      <c r="AQ152" s="376"/>
      <c r="AR152" s="2"/>
      <c r="AT152" s="191"/>
      <c r="AU152" s="89"/>
      <c r="AV152" s="89"/>
      <c r="AW152" s="89"/>
      <c r="AX152" s="112"/>
      <c r="AY152" s="194"/>
    </row>
    <row r="153" spans="1:51" s="35" customFormat="1" ht="15.75">
      <c r="A153" s="376"/>
      <c r="B153" s="661" t="s">
        <v>271</v>
      </c>
      <c r="C153" s="662"/>
      <c r="D153" s="438"/>
      <c r="E153" s="438"/>
      <c r="F153" s="439"/>
      <c r="G153" s="439"/>
      <c r="H153" s="439"/>
      <c r="I153" s="439"/>
      <c r="J153" s="436"/>
      <c r="K153" s="273"/>
      <c r="L153" s="273"/>
      <c r="M153" s="273"/>
      <c r="N153" s="273"/>
      <c r="O153" s="436"/>
      <c r="R153" s="273"/>
      <c r="AO153" s="376"/>
      <c r="AP153" s="2"/>
      <c r="AQ153" s="376"/>
      <c r="AR153" s="2"/>
      <c r="AT153" s="191"/>
      <c r="AU153" s="89"/>
      <c r="AV153" s="89"/>
      <c r="AW153" s="89"/>
      <c r="AX153" s="112"/>
      <c r="AY153" s="194"/>
    </row>
    <row r="154" spans="1:51" s="35" customFormat="1" ht="15.75">
      <c r="A154" s="376"/>
      <c r="B154" s="8" t="s">
        <v>268</v>
      </c>
      <c r="C154" s="273"/>
      <c r="D154" s="438"/>
      <c r="E154" s="438"/>
      <c r="F154" s="439"/>
      <c r="G154" s="439"/>
      <c r="H154" s="439"/>
      <c r="I154" s="439"/>
      <c r="J154" s="436"/>
      <c r="K154" s="273"/>
      <c r="L154" s="273"/>
      <c r="M154" s="273"/>
      <c r="N154" s="273"/>
      <c r="O154" s="436"/>
      <c r="AO154" s="376"/>
      <c r="AP154" s="2"/>
      <c r="AQ154" s="376"/>
      <c r="AR154" s="2"/>
      <c r="AT154" s="191"/>
      <c r="AU154" s="89"/>
      <c r="AV154" s="89"/>
      <c r="AW154" s="89"/>
      <c r="AX154" s="112"/>
      <c r="AY154" s="194"/>
    </row>
    <row r="155" spans="1:51" s="35" customFormat="1" ht="15.75">
      <c r="A155" s="376"/>
      <c r="B155" s="8"/>
      <c r="C155" s="34"/>
      <c r="D155" s="438" t="s">
        <v>22</v>
      </c>
      <c r="E155" s="438"/>
      <c r="F155" s="273"/>
      <c r="G155" s="273"/>
      <c r="H155" s="273"/>
      <c r="I155" s="273"/>
      <c r="J155" s="436"/>
      <c r="K155" s="273"/>
      <c r="L155" s="273"/>
      <c r="M155" s="273"/>
      <c r="N155" s="273"/>
      <c r="O155" s="436"/>
      <c r="AO155" s="376"/>
      <c r="AP155" s="2"/>
      <c r="AQ155" s="376"/>
      <c r="AR155" s="2"/>
      <c r="AT155" s="191"/>
      <c r="AU155" s="89"/>
      <c r="AV155" s="89"/>
      <c r="AW155" s="89"/>
      <c r="AX155" s="112"/>
      <c r="AY155" s="194"/>
    </row>
    <row r="156" spans="1:51" s="35" customFormat="1" ht="15.75">
      <c r="A156" s="376"/>
      <c r="B156" s="8" t="s">
        <v>269</v>
      </c>
      <c r="C156" s="438"/>
      <c r="D156" s="438"/>
      <c r="E156" s="438"/>
      <c r="F156" s="438"/>
      <c r="G156" s="438"/>
      <c r="H156" s="438"/>
      <c r="I156" s="438"/>
      <c r="J156" s="438"/>
      <c r="K156" s="438"/>
      <c r="L156" s="438"/>
      <c r="M156" s="438"/>
      <c r="N156" s="434"/>
      <c r="O156" s="438"/>
      <c r="AO156" s="376"/>
      <c r="AP156" s="2"/>
      <c r="AQ156" s="376"/>
      <c r="AR156" s="2"/>
      <c r="AT156" s="191"/>
      <c r="AU156" s="89"/>
      <c r="AV156" s="89"/>
      <c r="AW156" s="89"/>
      <c r="AX156" s="112"/>
      <c r="AY156" s="194"/>
    </row>
    <row r="157" spans="1:51" s="35" customFormat="1" ht="15.75">
      <c r="A157" s="376"/>
      <c r="B157" s="661" t="s">
        <v>271</v>
      </c>
      <c r="C157" s="662"/>
      <c r="AO157" s="376"/>
      <c r="AP157" s="2"/>
      <c r="AQ157" s="376"/>
      <c r="AR157" s="2"/>
      <c r="AT157" s="191"/>
      <c r="AU157" s="89"/>
      <c r="AV157" s="89"/>
      <c r="AW157" s="89"/>
      <c r="AX157" s="112"/>
      <c r="AY157" s="194"/>
    </row>
    <row r="158" spans="2:3" ht="15.75">
      <c r="B158" s="661" t="s">
        <v>270</v>
      </c>
      <c r="C158" s="662"/>
    </row>
    <row r="159" ht="15.75">
      <c r="C159" s="30"/>
    </row>
    <row r="160" spans="3:8" ht="15.75">
      <c r="C160" s="30"/>
      <c r="D160" s="62"/>
      <c r="E160" s="62"/>
      <c r="F160" s="62"/>
      <c r="G160" s="62"/>
      <c r="H160" s="62"/>
    </row>
    <row r="161" spans="3:16" ht="15.75">
      <c r="C161" s="30"/>
      <c r="D161" s="62"/>
      <c r="E161" s="62"/>
      <c r="F161" s="62"/>
      <c r="G161" s="62"/>
      <c r="H161" s="275"/>
      <c r="I161" s="275"/>
      <c r="J161" s="275"/>
      <c r="K161" s="275"/>
      <c r="L161" s="275"/>
      <c r="M161" s="275"/>
      <c r="N161" s="275"/>
      <c r="O161" s="275"/>
      <c r="P161" s="275"/>
    </row>
  </sheetData>
  <sheetProtection/>
  <mergeCells count="47">
    <mergeCell ref="C127:C128"/>
    <mergeCell ref="B158:C158"/>
    <mergeCell ref="B148:C148"/>
    <mergeCell ref="B149:C149"/>
    <mergeCell ref="B153:C153"/>
    <mergeCell ref="B157:C157"/>
    <mergeCell ref="B150:C150"/>
    <mergeCell ref="B30:C30"/>
    <mergeCell ref="A67:AR67"/>
    <mergeCell ref="F147:J147"/>
    <mergeCell ref="B120:E120"/>
    <mergeCell ref="B115:B116"/>
    <mergeCell ref="C115:C116"/>
    <mergeCell ref="F115:AI115"/>
    <mergeCell ref="B98:C98"/>
    <mergeCell ref="K147:O147"/>
    <mergeCell ref="D124:AN124"/>
    <mergeCell ref="B1:AL1"/>
    <mergeCell ref="A3:AR3"/>
    <mergeCell ref="A6:AR6"/>
    <mergeCell ref="B22:C22"/>
    <mergeCell ref="B11:C11"/>
    <mergeCell ref="AO8:AR9"/>
    <mergeCell ref="AU6:AU10"/>
    <mergeCell ref="A8:A9"/>
    <mergeCell ref="B8:B9"/>
    <mergeCell ref="C8:C9"/>
    <mergeCell ref="F8:AI8"/>
    <mergeCell ref="AT6:AT10"/>
    <mergeCell ref="D59:AO59"/>
    <mergeCell ref="B79:C79"/>
    <mergeCell ref="C68:C69"/>
    <mergeCell ref="B68:B69"/>
    <mergeCell ref="D60:AO60"/>
    <mergeCell ref="F68:AI68"/>
    <mergeCell ref="D61:AA61"/>
    <mergeCell ref="D62:AJ62"/>
    <mergeCell ref="AO68:AR69"/>
    <mergeCell ref="AO98:AR98"/>
    <mergeCell ref="B80:C80"/>
    <mergeCell ref="B86:C86"/>
    <mergeCell ref="B92:C92"/>
    <mergeCell ref="B71:C71"/>
    <mergeCell ref="AO79:AR79"/>
    <mergeCell ref="F127:J127"/>
    <mergeCell ref="K127:O127"/>
    <mergeCell ref="B127:B128"/>
  </mergeCells>
  <printOptions horizontalCentered="1"/>
  <pageMargins left="0.15748031496062992" right="0.15748031496062992" top="1.141732283464567" bottom="0.3937007874015748" header="0.7874015748031497" footer="0.31496062992125984"/>
  <pageSetup firstPageNumber="1" useFirstPageNumber="1" horizontalDpi="300" verticalDpi="300" orientation="landscape" paperSize="9" scale="44" r:id="rId1"/>
  <headerFooter alignWithMargins="0">
    <oddHeader>&amp;L&amp;"Arial,Félkövér"&amp;12Óbudai Egyetem
Kandó Kálmán Villamosmérnöki Kar&amp;C&amp;"Arial CE,Félkövér"&amp;12Villamosmérnöki szak
BSc C-tanterv
Információ-technológia rendszerek
&amp;R&amp;"Arial CE,Félkövér"&amp;12Érvényes: 2008/2009. tanévtől
NAPPALI tagozat</oddHeader>
    <oddFooter>&amp;L&amp;"Arial CE,Félkövér"&amp;12&amp;D&amp;C&amp;"Arial CE,Félkövér"&amp;12
 &amp;F
&amp;R&amp;"Arial CE,Félkövér"&amp;12&amp;P / &amp;N</oddFooter>
  </headerFooter>
  <rowBreaks count="3" manualBreakCount="3">
    <brk id="63" max="43" man="1"/>
    <brk id="113" max="43" man="1"/>
    <brk id="158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6:AA21"/>
  <sheetViews>
    <sheetView zoomScalePageLayoutView="0" workbookViewId="0" topLeftCell="A1">
      <selection activeCell="E16" sqref="E16:AA21"/>
    </sheetView>
  </sheetViews>
  <sheetFormatPr defaultColWidth="9.00390625" defaultRowHeight="12.75"/>
  <sheetData>
    <row r="15" ht="13.5" thickBot="1"/>
    <row r="16" spans="5:27" ht="15.75">
      <c r="E16" s="600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2"/>
      <c r="X16" s="602"/>
      <c r="Y16" s="603"/>
      <c r="Z16" s="589"/>
      <c r="AA16" s="590"/>
    </row>
    <row r="17" spans="5:27" ht="15.75">
      <c r="E17" s="604"/>
      <c r="F17" s="605"/>
      <c r="G17" s="605"/>
      <c r="H17" s="605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587"/>
      <c r="AA17" s="591"/>
    </row>
    <row r="18" spans="5:27" ht="15.75">
      <c r="E18" s="597"/>
      <c r="F18" s="598"/>
      <c r="G18" s="598"/>
      <c r="H18" s="598"/>
      <c r="I18" s="599"/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  <c r="U18" s="599"/>
      <c r="V18" s="599"/>
      <c r="W18" s="599"/>
      <c r="X18" s="599"/>
      <c r="Y18" s="599"/>
      <c r="Z18" s="588"/>
      <c r="AA18" s="592"/>
    </row>
    <row r="19" spans="5:27" ht="15.75">
      <c r="E19" s="597"/>
      <c r="F19" s="598"/>
      <c r="G19" s="598"/>
      <c r="H19" s="598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88"/>
      <c r="AA19" s="592"/>
    </row>
    <row r="20" spans="5:27" ht="15.75">
      <c r="E20" s="597"/>
      <c r="F20" s="598"/>
      <c r="G20" s="598"/>
      <c r="H20" s="598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88"/>
      <c r="AA20" s="592"/>
    </row>
    <row r="21" spans="5:27" ht="16.5" thickBot="1">
      <c r="E21" s="594"/>
      <c r="F21" s="595"/>
      <c r="G21" s="595"/>
      <c r="H21" s="595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86"/>
      <c r="AA21" s="593"/>
    </row>
  </sheetData>
  <sheetProtection/>
  <mergeCells count="11">
    <mergeCell ref="E19:H19"/>
    <mergeCell ref="I19:Y19"/>
    <mergeCell ref="E21:H21"/>
    <mergeCell ref="I21:Y21"/>
    <mergeCell ref="E20:H20"/>
    <mergeCell ref="I20:Y20"/>
    <mergeCell ref="E16:Y16"/>
    <mergeCell ref="E17:H17"/>
    <mergeCell ref="I17:Y17"/>
    <mergeCell ref="E18:H18"/>
    <mergeCell ref="I18:Y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 AREK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tanterv</dc:title>
  <dc:subject>javított 1. verzió</dc:subject>
  <dc:creator>Kovács Ági</dc:creator>
  <cp:keywords/>
  <dc:description>2008. június 22.
2010. június 08.</dc:description>
  <cp:lastModifiedBy>Gábor</cp:lastModifiedBy>
  <cp:lastPrinted>2010-03-05T10:18:49Z</cp:lastPrinted>
  <dcterms:created xsi:type="dcterms:W3CDTF">2001-09-27T10:36:13Z</dcterms:created>
  <dcterms:modified xsi:type="dcterms:W3CDTF">2014-03-27T07:44:00Z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-2131753456</vt:i4>
  </property>
  <property fmtid="{D5CDD505-2E9C-101B-9397-08002B2CF9AE}" pid="3" name="_EmailSubject">
    <vt:lpwstr>Tanterv módosítás</vt:lpwstr>
  </property>
  <property fmtid="{D5CDD505-2E9C-101B-9397-08002B2CF9AE}" pid="4" name="_AuthorEmail">
    <vt:lpwstr>kovacsjne@kovax.hu</vt:lpwstr>
  </property>
  <property fmtid="{D5CDD505-2E9C-101B-9397-08002B2CF9AE}" pid="5" name="_AuthorEmailDisplayName">
    <vt:lpwstr>Kovács Józsefné</vt:lpwstr>
  </property>
  <property fmtid="{D5CDD505-2E9C-101B-9397-08002B2CF9AE}" pid="6" name="_PreviousAdHocReviewCycleID">
    <vt:i4>426204588</vt:i4>
  </property>
  <property fmtid="{D5CDD505-2E9C-101B-9397-08002B2CF9AE}" pid="7" name="_ReviewingToolsShownOnce">
    <vt:lpwstr/>
  </property>
</Properties>
</file>