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1235" windowHeight="9120" activeTab="0"/>
  </bookViews>
  <sheets>
    <sheet name="nappali" sheetId="1" r:id="rId1"/>
    <sheet name="levelező" sheetId="2" r:id="rId2"/>
    <sheet name="távoktatás" sheetId="3" r:id="rId3"/>
  </sheets>
  <definedNames>
    <definedName name="_xlnm.Print_Area" localSheetId="0">'nappali'!$A$1:$AP$152</definedName>
    <definedName name="_xlnm.Print_Area" localSheetId="2">'távoktatás'!$A$1:$AE$105</definedName>
  </definedNames>
  <calcPr fullCalcOnLoad="1"/>
</workbook>
</file>

<file path=xl/sharedStrings.xml><?xml version="1.0" encoding="utf-8"?>
<sst xmlns="http://schemas.openxmlformats.org/spreadsheetml/2006/main" count="1452" uniqueCount="578">
  <si>
    <t>MINTATANTERV</t>
  </si>
  <si>
    <t xml:space="preserve">  óraszámokkal ; követelményekkel (k.); kreditekkel (kr.)</t>
  </si>
  <si>
    <t>Kód</t>
  </si>
  <si>
    <t>Tantárgyak</t>
  </si>
  <si>
    <t xml:space="preserve">heti össz. </t>
  </si>
  <si>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</si>
  <si>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</si>
  <si>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</si>
  <si>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</si>
  <si>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</si>
  <si>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</si>
  <si>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</si>
  <si>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</si>
  <si>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</si>
  <si>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</si>
  <si>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</si>
  <si>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</si>
  <si>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</si>
  <si>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</si>
  <si>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</si>
  <si>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Természettudományi alapismeretek</t>
  </si>
  <si>
    <t>v</t>
  </si>
  <si>
    <t>Fizika</t>
  </si>
  <si>
    <t>Kémia</t>
  </si>
  <si>
    <t>Anyagismeret</t>
  </si>
  <si>
    <t>f</t>
  </si>
  <si>
    <t>B</t>
  </si>
  <si>
    <t>Gazdasági és humán ismeretek</t>
  </si>
  <si>
    <t>Mikroökonómia</t>
  </si>
  <si>
    <t>Makroökonómia</t>
  </si>
  <si>
    <t>Gazdaságstatisztika</t>
  </si>
  <si>
    <t>Szociológia</t>
  </si>
  <si>
    <t>C</t>
  </si>
  <si>
    <t xml:space="preserve">Szakmai törzsanyag </t>
  </si>
  <si>
    <t>Menedzsment alapjai</t>
  </si>
  <si>
    <t>Államigazgatási és jogi ismeretek</t>
  </si>
  <si>
    <t>Marketing alapjai</t>
  </si>
  <si>
    <t>Vállalkozások pénzügyei</t>
  </si>
  <si>
    <t>Műszaki ábrázolás</t>
  </si>
  <si>
    <t>Üzleti kommunikáció</t>
  </si>
  <si>
    <t>Controlling</t>
  </si>
  <si>
    <t>Termelésmenedzsment</t>
  </si>
  <si>
    <t>Emberi erőforrás menedzsment</t>
  </si>
  <si>
    <t>D</t>
  </si>
  <si>
    <t>Méréstechnika</t>
  </si>
  <si>
    <t>Szakdolgozat</t>
  </si>
  <si>
    <t>Összes óraszám</t>
  </si>
  <si>
    <t>Féléviközi teljesítmény (f)</t>
  </si>
  <si>
    <t>Testnevelés</t>
  </si>
  <si>
    <t>a</t>
  </si>
  <si>
    <t>Általános mérnöki ismeretek</t>
  </si>
  <si>
    <t>Nappali tagozat</t>
  </si>
  <si>
    <t xml:space="preserve">Műszaki menedzser BSc. szak </t>
  </si>
  <si>
    <t>Informatika I.</t>
  </si>
  <si>
    <t>Informatika II.</t>
  </si>
  <si>
    <t>Matematika I.</t>
  </si>
  <si>
    <t>Matematika II.</t>
  </si>
  <si>
    <t>Előtanulmány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</si>
  <si>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</si>
  <si>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</si>
  <si>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</si>
  <si>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</si>
  <si>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</si>
  <si>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</si>
  <si>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</si>
  <si>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</si>
  <si>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</si>
  <si>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</si>
  <si>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</si>
  <si>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</si>
  <si>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58.</t>
  </si>
  <si>
    <t>59.</t>
  </si>
  <si>
    <t>kr.</t>
  </si>
  <si>
    <t xml:space="preserve">Szabadon választható tárgyak I. </t>
  </si>
  <si>
    <t>Szabadon választható tárgyak II.</t>
  </si>
  <si>
    <t>Szabadon választható tárgyak III.</t>
  </si>
  <si>
    <t>Előtanulmányi követelmény a szakmai modulok felvételéhez:</t>
  </si>
  <si>
    <t>kredit</t>
  </si>
  <si>
    <t>Záróvizsga tárgyak:</t>
  </si>
  <si>
    <t>Egy szakirányú műszaki tárgy</t>
  </si>
  <si>
    <t xml:space="preserve">Angol nyelv </t>
  </si>
  <si>
    <t>Egy komplex gazdasági tárgy</t>
  </si>
  <si>
    <t>GTSTESTNEV</t>
  </si>
  <si>
    <t>GNYANGOL</t>
  </si>
  <si>
    <t>Gazdasági informatika</t>
  </si>
  <si>
    <t>Informatika labor</t>
  </si>
  <si>
    <t>Szigorlat (s)</t>
  </si>
  <si>
    <t>Vizsga (v)</t>
  </si>
  <si>
    <t>0</t>
  </si>
  <si>
    <t>Matematika I., Mikroökonómia, Vállalkozásgazdaságtan I.</t>
  </si>
  <si>
    <t>A gyakorlati képzés (kooperatív képzés) tanterve</t>
  </si>
  <si>
    <t>heti óra</t>
  </si>
  <si>
    <t>Félév</t>
  </si>
  <si>
    <t>Szakmai gyakorlat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</si>
  <si>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</si>
  <si>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</si>
  <si>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</si>
  <si>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</si>
  <si>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</si>
  <si>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</si>
  <si>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>Vállalkozásgazdaságtan</t>
  </si>
  <si>
    <t>Számvitel</t>
  </si>
  <si>
    <t>Mechanika</t>
  </si>
  <si>
    <t>Elektrotechnika</t>
  </si>
  <si>
    <t>Műszaki törzsanyag</t>
  </si>
  <si>
    <t>C/1</t>
  </si>
  <si>
    <t>C/2</t>
  </si>
  <si>
    <t>Gazdasági törzsanyag</t>
  </si>
  <si>
    <t>Gyártástechnológia alapjai</t>
  </si>
  <si>
    <t>Analóg és digitális technika</t>
  </si>
  <si>
    <t>Terméktervezés</t>
  </si>
  <si>
    <t>Környezetvédelem</t>
  </si>
  <si>
    <t>Feldolgozóipar</t>
  </si>
  <si>
    <t>Differenciált tárgyak</t>
  </si>
  <si>
    <t>Választható műszaki modulok</t>
  </si>
  <si>
    <t>Választható gazdasági modulok</t>
  </si>
  <si>
    <t>Szabadon választható tárgyak</t>
  </si>
  <si>
    <t>Kötelezően választható tárgy</t>
  </si>
  <si>
    <t>Ergonómia</t>
  </si>
  <si>
    <t>20.</t>
  </si>
  <si>
    <t>Gazdaságföldrajz</t>
  </si>
  <si>
    <t>Minőségbiztosítás és minőségirányítás a.</t>
  </si>
  <si>
    <t>Pénzügyek alapjai</t>
  </si>
  <si>
    <t>Környezetgazdaságtan</t>
  </si>
  <si>
    <t>KGK / Műszaki</t>
  </si>
  <si>
    <t>Világgazdaság - Európai Unió</t>
  </si>
  <si>
    <t>Projektmenedzsment</t>
  </si>
  <si>
    <t>Projektfinanszírozás</t>
  </si>
  <si>
    <t>Válság-és változásmenedzsment</t>
  </si>
  <si>
    <t>Projektmenedzser modul</t>
  </si>
  <si>
    <t>Mérnök-üzletkötő modul</t>
  </si>
  <si>
    <t>Piackutatás</t>
  </si>
  <si>
    <t>Marketing kommunikáció</t>
  </si>
  <si>
    <t>Külkereskedelmi ismeretek</t>
  </si>
  <si>
    <t>Gazdasági modul 1</t>
  </si>
  <si>
    <t>Menedzsment tréning</t>
  </si>
  <si>
    <t>Szervező modul</t>
  </si>
  <si>
    <t>Döntéselmélet és módszertan</t>
  </si>
  <si>
    <t>Szervezésmódszertan</t>
  </si>
  <si>
    <t>Vállalati információs rendszerek</t>
  </si>
  <si>
    <t>Vállalkozásszervező modul</t>
  </si>
  <si>
    <t>Vállalkozás-szervezés</t>
  </si>
  <si>
    <t>Logisztikai rendszerek szervezése</t>
  </si>
  <si>
    <t>Vállalkozás alapítás</t>
  </si>
  <si>
    <t>Stratégiai tréning</t>
  </si>
  <si>
    <t>Gazdasági modul 2</t>
  </si>
  <si>
    <t>Gazdasági modul 3</t>
  </si>
  <si>
    <t>Műszaki  modul 1</t>
  </si>
  <si>
    <t>Mechatronika</t>
  </si>
  <si>
    <t>Gépipari termékek</t>
  </si>
  <si>
    <t>Ipari folyamatok</t>
  </si>
  <si>
    <t>Termelési folyamatok I.</t>
  </si>
  <si>
    <t>Termelési folyamatok II.</t>
  </si>
  <si>
    <t>Műszaki modul 2</t>
  </si>
  <si>
    <t>Műszaki modul 3</t>
  </si>
  <si>
    <t>Műszaki modul 4</t>
  </si>
  <si>
    <t>Integrált irányítási rendszerek</t>
  </si>
  <si>
    <t>Technológiaelmélet</t>
  </si>
  <si>
    <t>Korszerű döntéselőkészítő eszközök I</t>
  </si>
  <si>
    <t>Korszerű döntéselőkészítő eszközök II</t>
  </si>
  <si>
    <t>Statsztikai folyamatszabályozás</t>
  </si>
  <si>
    <t>D/1</t>
  </si>
  <si>
    <t>D/2</t>
  </si>
  <si>
    <t>Hiradástechnika</t>
  </si>
  <si>
    <t>Műszertechnika</t>
  </si>
  <si>
    <t>Ökologikus műszaki konstrukciók</t>
  </si>
  <si>
    <t>Automatizálás</t>
  </si>
  <si>
    <t>Vezetői információs rendszerek</t>
  </si>
  <si>
    <t>Üzleti-folyamat alapú tervezés</t>
  </si>
  <si>
    <t>Informatikai szolgáltatás menedzsment</t>
  </si>
  <si>
    <t>ITIL alapú szolgáltatás menedzsment</t>
  </si>
  <si>
    <t>Informatikai infrastruktúra felügyelet a gyakorlatban</t>
  </si>
  <si>
    <t>Vállalatirányítási modul</t>
  </si>
  <si>
    <t>Döntéstámogató rendszerek</t>
  </si>
  <si>
    <t>Tudásmenedzsment</t>
  </si>
  <si>
    <t>Menedzsment információs rendszerek</t>
  </si>
  <si>
    <t>Minőségmenedzsment modul</t>
  </si>
  <si>
    <t>TQM</t>
  </si>
  <si>
    <t>Stratégiai tervezés</t>
  </si>
  <si>
    <t>BPR</t>
  </si>
  <si>
    <t>Vezetői készségfejlesztő tréning</t>
  </si>
  <si>
    <t>Szoftvertechnológia I.</t>
  </si>
  <si>
    <t>Szoftvertechnológia II.</t>
  </si>
  <si>
    <t xml:space="preserve">Információfeldolgozás </t>
  </si>
  <si>
    <t>Információfeldolgozás hálózaton</t>
  </si>
  <si>
    <t>Információfeldolgozás hálózaton labor</t>
  </si>
  <si>
    <t>Szolgáltatás menedzsment modul</t>
  </si>
  <si>
    <t>Szolgáltatás-orientált vállalat</t>
  </si>
  <si>
    <t>Információs rendszerek modellezése</t>
  </si>
  <si>
    <t>Folyamatmenedzsment</t>
  </si>
  <si>
    <t>Szolgáltatás menedzsment tréning</t>
  </si>
  <si>
    <t>Műszaki modul ROIK</t>
  </si>
  <si>
    <t>Adatbázisok</t>
  </si>
  <si>
    <t>WEB programozás alapjai</t>
  </si>
  <si>
    <t>Szabadon választható tárgyak IV.</t>
  </si>
  <si>
    <t>Levelező tagozat</t>
  </si>
  <si>
    <t>KMEMA12MLC</t>
  </si>
  <si>
    <t>KMEMA22MLC</t>
  </si>
  <si>
    <t>KMEFI11MLC</t>
  </si>
  <si>
    <t>RMKKE11MLC</t>
  </si>
  <si>
    <t>BAGAI11MLC</t>
  </si>
  <si>
    <t>BGBMM11MLC</t>
  </si>
  <si>
    <t>KMEEL11MLC</t>
  </si>
  <si>
    <t>RIMIN14MLC</t>
  </si>
  <si>
    <t>RIMIN24MLC</t>
  </si>
  <si>
    <t>RIMIN34MLC</t>
  </si>
  <si>
    <t>GGTKG12MLC</t>
  </si>
  <si>
    <t>GGTKG22MLC</t>
  </si>
  <si>
    <t>GSVVG11MLC</t>
  </si>
  <si>
    <t>GVMGS11MLC</t>
  </si>
  <si>
    <t>GVMMI11MLC</t>
  </si>
  <si>
    <t>GSVER11MLC</t>
  </si>
  <si>
    <t>GGTVL11MLC</t>
  </si>
  <si>
    <t>GSVGF11MLC</t>
  </si>
  <si>
    <t>GGTPU11MLC</t>
  </si>
  <si>
    <t>GGTKO11MLC</t>
  </si>
  <si>
    <t>GGTSZ11MLC</t>
  </si>
  <si>
    <t>RMKMA11MLC</t>
  </si>
  <si>
    <t>BGBAM11MLC</t>
  </si>
  <si>
    <t>BAGGA11MLC</t>
  </si>
  <si>
    <t>KMAMT11MLC</t>
  </si>
  <si>
    <t>KMEDT11MLC</t>
  </si>
  <si>
    <t>NSTAB11MLC</t>
  </si>
  <si>
    <t>NSTWP11MLC</t>
  </si>
  <si>
    <t>RMKTT11MLC</t>
  </si>
  <si>
    <t>RMKKV11MLC</t>
  </si>
  <si>
    <t>RBTFD11MLC</t>
  </si>
  <si>
    <t>GVMMD11MLC</t>
  </si>
  <si>
    <t>GGTAJ11MLC</t>
  </si>
  <si>
    <t>GGTMA11MLC</t>
  </si>
  <si>
    <t>GGTVP11MLC</t>
  </si>
  <si>
    <t>GGTUK11MLC</t>
  </si>
  <si>
    <t>GSVIN44MLC</t>
  </si>
  <si>
    <t>GSVCO11MLC</t>
  </si>
  <si>
    <t>GVMTM11MLC</t>
  </si>
  <si>
    <t>GVMSM11MLC</t>
  </si>
  <si>
    <t>GVMEM11MLC</t>
  </si>
  <si>
    <t>BGRME14MLC</t>
  </si>
  <si>
    <t>BGRGS15MLC</t>
  </si>
  <si>
    <t>Gépjármű szerkezet</t>
  </si>
  <si>
    <t>BGRGS16MLC</t>
  </si>
  <si>
    <t>Gépjármű szakértés</t>
  </si>
  <si>
    <t>BGRGD15MLC</t>
  </si>
  <si>
    <t>Gépjármű diagnosztika</t>
  </si>
  <si>
    <t>BGBGB16MLC</t>
  </si>
  <si>
    <t>Gépjárművek biztonságtechnikája</t>
  </si>
  <si>
    <t>RIMII11MLC</t>
  </si>
  <si>
    <t>RBTTE11MLC</t>
  </si>
  <si>
    <t>RBTKD12MLC</t>
  </si>
  <si>
    <t>RBTKD22MLC</t>
  </si>
  <si>
    <t>RBTSF11MLC</t>
  </si>
  <si>
    <t>GSVDE11MLC</t>
  </si>
  <si>
    <t>GSVVS11MLC</t>
  </si>
  <si>
    <t>Vállalkozások szervezése</t>
  </si>
  <si>
    <t>GSVIR11MLC</t>
  </si>
  <si>
    <t>Gépjármű szervező modul</t>
  </si>
  <si>
    <t>GSVGE11MLC</t>
  </si>
  <si>
    <t>Gépjármű értékesítés</t>
  </si>
  <si>
    <t>GSVLR11MLC</t>
  </si>
  <si>
    <t>GSVSS11MLC</t>
  </si>
  <si>
    <t>Szolgáltatás szervezés</t>
  </si>
  <si>
    <t>GSVSM11MLC</t>
  </si>
  <si>
    <t>GVMDR11MLC</t>
  </si>
  <si>
    <t>GVMTU11MLC</t>
  </si>
  <si>
    <t>GVMMR11MLC</t>
  </si>
  <si>
    <t>GVMTQ11MLC</t>
  </si>
  <si>
    <t>GVMSR11MLC</t>
  </si>
  <si>
    <t>GVMBP11MLC</t>
  </si>
  <si>
    <t>GVMVT11MLC</t>
  </si>
  <si>
    <t>XXXSV14MLC</t>
  </si>
  <si>
    <t>XXXSV24MLC</t>
  </si>
  <si>
    <t>XXXSV34MLC</t>
  </si>
  <si>
    <t>XXXSV44MLC</t>
  </si>
  <si>
    <t>GXXSD11MLC</t>
  </si>
  <si>
    <t>Műszaki menedzser BSc szak</t>
  </si>
  <si>
    <t>Távoktatás tagozat</t>
  </si>
  <si>
    <t>Félévi</t>
  </si>
  <si>
    <t>Előta-</t>
  </si>
  <si>
    <t>Tantárgy/félév</t>
  </si>
  <si>
    <t>óra-</t>
  </si>
  <si>
    <t>Ő</t>
  </si>
  <si>
    <t>T</t>
  </si>
  <si>
    <t>N</t>
  </si>
  <si>
    <t>nulmány</t>
  </si>
  <si>
    <t>szám</t>
  </si>
  <si>
    <t>kz</t>
  </si>
  <si>
    <t>KMEMA12MTC</t>
  </si>
  <si>
    <t>KMEEL11MTC</t>
  </si>
  <si>
    <t>RIMIN15MTC</t>
  </si>
  <si>
    <t>RIMIN25MTC</t>
  </si>
  <si>
    <t>GGTKG12MTC</t>
  </si>
  <si>
    <t>GGTKG22MTC</t>
  </si>
  <si>
    <t>GSVVG11MTC</t>
  </si>
  <si>
    <t>Minőségbiztosítás és minőségir. alapjai</t>
  </si>
  <si>
    <t>Köt. vál. Szociológia</t>
  </si>
  <si>
    <t>Szakmai törzsanyag</t>
  </si>
  <si>
    <t>RMKMA11MTC</t>
  </si>
  <si>
    <t>21.</t>
  </si>
  <si>
    <t>22.</t>
  </si>
  <si>
    <t>Méréstechnika labor</t>
  </si>
  <si>
    <t>23.</t>
  </si>
  <si>
    <t>Analóg- és digitális technika</t>
  </si>
  <si>
    <t>24.</t>
  </si>
  <si>
    <t>25.</t>
  </si>
  <si>
    <t>Adatbázisok labor</t>
  </si>
  <si>
    <t>26.</t>
  </si>
  <si>
    <t>27.</t>
  </si>
  <si>
    <t>28.</t>
  </si>
  <si>
    <t>29.</t>
  </si>
  <si>
    <t>30.</t>
  </si>
  <si>
    <t>GVMMD11MTC</t>
  </si>
  <si>
    <t>31.</t>
  </si>
  <si>
    <t>32.</t>
  </si>
  <si>
    <t>GGTMA11MTC</t>
  </si>
  <si>
    <t>33.</t>
  </si>
  <si>
    <t>34.</t>
  </si>
  <si>
    <t>35.</t>
  </si>
  <si>
    <t>36.</t>
  </si>
  <si>
    <t>Gazdasági informatika labor</t>
  </si>
  <si>
    <t>37.</t>
  </si>
  <si>
    <t>38.</t>
  </si>
  <si>
    <t>39.</t>
  </si>
  <si>
    <t>40.</t>
  </si>
  <si>
    <t>Műszakai modul 2</t>
  </si>
  <si>
    <t>41.</t>
  </si>
  <si>
    <t>KVEEN11MTC</t>
  </si>
  <si>
    <t>Energetika</t>
  </si>
  <si>
    <t>42.</t>
  </si>
  <si>
    <t>KHTHT12MTC</t>
  </si>
  <si>
    <t>Híradástechnika</t>
  </si>
  <si>
    <t>43.</t>
  </si>
  <si>
    <t>KHTHT22MTC</t>
  </si>
  <si>
    <t>Híradástechnika labor</t>
  </si>
  <si>
    <t>44.</t>
  </si>
  <si>
    <t>KMAMU12MTC</t>
  </si>
  <si>
    <t>45.</t>
  </si>
  <si>
    <t>KMAMU22MTC</t>
  </si>
  <si>
    <t>Műszertechnika labor</t>
  </si>
  <si>
    <t>46.</t>
  </si>
  <si>
    <t>KMEOK11MTC</t>
  </si>
  <si>
    <t>47.</t>
  </si>
  <si>
    <t>KAUAU12MTC</t>
  </si>
  <si>
    <t>48.</t>
  </si>
  <si>
    <t>KAUAU22MTC</t>
  </si>
  <si>
    <t>Automatizálás labor</t>
  </si>
  <si>
    <t>49.</t>
  </si>
  <si>
    <t>50.</t>
  </si>
  <si>
    <t>51.</t>
  </si>
  <si>
    <t>Információfeldolgozás</t>
  </si>
  <si>
    <t>52.</t>
  </si>
  <si>
    <t>53.</t>
  </si>
  <si>
    <t>54.</t>
  </si>
  <si>
    <t>GGTPM11MTC</t>
  </si>
  <si>
    <t>55.</t>
  </si>
  <si>
    <t>GGTPF11MTC</t>
  </si>
  <si>
    <t>56.</t>
  </si>
  <si>
    <t>GGTVV11MTC</t>
  </si>
  <si>
    <t>57.</t>
  </si>
  <si>
    <t>GGTMK11MTC</t>
  </si>
  <si>
    <t>Marketingkommunikáció</t>
  </si>
  <si>
    <t>GGTPK11MTC</t>
  </si>
  <si>
    <t>GGTKI11MTC</t>
  </si>
  <si>
    <t>60.</t>
  </si>
  <si>
    <t>GGTMT11MTC</t>
  </si>
  <si>
    <t>Gazdasági modul ROIK</t>
  </si>
  <si>
    <t>Szolgáltatásmenedzsment modul</t>
  </si>
  <si>
    <t>61.</t>
  </si>
  <si>
    <t>62.</t>
  </si>
  <si>
    <t>63.</t>
  </si>
  <si>
    <t>64.</t>
  </si>
  <si>
    <t>65.</t>
  </si>
  <si>
    <t>66.</t>
  </si>
  <si>
    <t>67.</t>
  </si>
  <si>
    <t>Szabadon választható tárgyak I.</t>
  </si>
  <si>
    <t>68.</t>
  </si>
  <si>
    <t>69.</t>
  </si>
  <si>
    <t>70.</t>
  </si>
  <si>
    <t>71.</t>
  </si>
  <si>
    <t>Összes óraszám/összes kredit</t>
  </si>
  <si>
    <t>Vizsga</t>
  </si>
  <si>
    <t>Félévközi teljesítmény</t>
  </si>
  <si>
    <t>Összes követelmény</t>
  </si>
  <si>
    <t>Matematika I.; Mikroökonómia, Vállalkozásgazdaságan</t>
  </si>
  <si>
    <t>Záróvizsgatárgyak:</t>
  </si>
  <si>
    <t>GRKSV11STC</t>
  </si>
  <si>
    <t>GRKDR11STC</t>
  </si>
  <si>
    <t>GRKIR11STC</t>
  </si>
  <si>
    <t>GRKPM11STC</t>
  </si>
  <si>
    <t>GRKFM11STC</t>
  </si>
  <si>
    <t>GRKSM11STC</t>
  </si>
  <si>
    <t>GRKST11STC</t>
  </si>
  <si>
    <t>GRKST12STC</t>
  </si>
  <si>
    <t>Szoftvertechnológia I. labor</t>
  </si>
  <si>
    <t>vf</t>
  </si>
  <si>
    <t>GRKST21STC</t>
  </si>
  <si>
    <t>GRKIN11STC</t>
  </si>
  <si>
    <t>GRKIN12STC</t>
  </si>
  <si>
    <t>Információfeldolgozás labor</t>
  </si>
  <si>
    <t>GRKIF11STC</t>
  </si>
  <si>
    <t>GRKIF12STC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</si>
  <si>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</si>
  <si>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</si>
  <si>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</si>
  <si>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</si>
  <si>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</si>
  <si>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</si>
  <si>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</si>
  <si>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</si>
  <si>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</si>
  <si>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</si>
  <si>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</si>
  <si>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</si>
  <si>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</si>
  <si>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</si>
  <si>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</si>
  <si>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</si>
  <si>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</si>
  <si>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</si>
  <si>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</si>
  <si>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</si>
  <si>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</si>
  <si>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</si>
  <si>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</si>
  <si>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</si>
  <si>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</si>
  <si>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</si>
  <si>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</si>
  <si>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KMEFI11SNC</t>
  </si>
  <si>
    <t>BAGAI11SNC</t>
  </si>
  <si>
    <t>GSVVG11SNC</t>
  </si>
  <si>
    <t>BGBAM11SNC</t>
  </si>
  <si>
    <t>GVMMD11SNC</t>
  </si>
  <si>
    <t>GGTMA11SNC</t>
  </si>
  <si>
    <t>GRKMD11SNC</t>
  </si>
  <si>
    <t>GRKTM11SNC</t>
  </si>
  <si>
    <t>GRKSM11SNC</t>
  </si>
  <si>
    <t>GRKEM11SNC</t>
  </si>
  <si>
    <t>GRKAJ11SNC</t>
  </si>
  <si>
    <t>GRKMA11SNC</t>
  </si>
  <si>
    <t>GRKVP11SNC</t>
  </si>
  <si>
    <t>GRKUK11SNC</t>
  </si>
  <si>
    <t>GRKIN44SNC</t>
  </si>
  <si>
    <t>GRKCO11SNC</t>
  </si>
  <si>
    <t>GRKKV11SNC</t>
  </si>
  <si>
    <t>GRKAM11SNC</t>
  </si>
  <si>
    <t>GRKFD11SNC</t>
  </si>
  <si>
    <t>GRKGA11SNC</t>
  </si>
  <si>
    <t>GRKMT11SNC</t>
  </si>
  <si>
    <t>GRKDT11SNC</t>
  </si>
  <si>
    <t>GRKAB11SNC</t>
  </si>
  <si>
    <t>GRKWP11SNC</t>
  </si>
  <si>
    <t>GRKKG12SNC</t>
  </si>
  <si>
    <t>GRKKG22SNC</t>
  </si>
  <si>
    <t>GRKVL11SNC</t>
  </si>
  <si>
    <t>GRKPU11SNC</t>
  </si>
  <si>
    <t>GRKKO11SNC</t>
  </si>
  <si>
    <t>GRKSZ11SNC</t>
  </si>
  <si>
    <t>GRKVG11SNC</t>
  </si>
  <si>
    <t>GRKER11SNC</t>
  </si>
  <si>
    <t>GRKGF11SNC</t>
  </si>
  <si>
    <t>GRKGS11SNC</t>
  </si>
  <si>
    <t>GRKMI11SNC</t>
  </si>
  <si>
    <t>GRKMA12SNC</t>
  </si>
  <si>
    <t>GRKMA22SNC</t>
  </si>
  <si>
    <t>GRKFI11SNC</t>
  </si>
  <si>
    <t>GRKEL11SNC</t>
  </si>
  <si>
    <t>GRKKE11SNC</t>
  </si>
  <si>
    <t>GRKIN14SNC</t>
  </si>
  <si>
    <t>GRKIN24SNC</t>
  </si>
  <si>
    <t>GRKIN34SNC</t>
  </si>
  <si>
    <t>GRKMM11SNC</t>
  </si>
  <si>
    <t>GRKAI11SNC</t>
  </si>
  <si>
    <t>GRKST12SNC</t>
  </si>
  <si>
    <t>GRKST22SNC</t>
  </si>
  <si>
    <t>GRKIN11SNC</t>
  </si>
  <si>
    <t>GRKIF12SNC</t>
  </si>
  <si>
    <t>GRKIF22SNC</t>
  </si>
  <si>
    <t>GRKSV11SNC</t>
  </si>
  <si>
    <t>GRKDR11SNC</t>
  </si>
  <si>
    <t>GRKIR11SNC</t>
  </si>
  <si>
    <t>GRKPM11SNC</t>
  </si>
  <si>
    <t>GRKFM11SNC</t>
  </si>
  <si>
    <t>XXXSV14SNC</t>
  </si>
  <si>
    <t>XXXSV24SNC</t>
  </si>
  <si>
    <t>XXXSV34SNC</t>
  </si>
  <si>
    <t>XXXSV44SNC</t>
  </si>
  <si>
    <t>BGRME11SNC</t>
  </si>
  <si>
    <t>BGBGT11SNC</t>
  </si>
  <si>
    <t>BGRIF11SNC</t>
  </si>
  <si>
    <t>BAGTF12SNC</t>
  </si>
  <si>
    <t>BAGTF22SNC</t>
  </si>
  <si>
    <t>KVEEN11SNC</t>
  </si>
  <si>
    <t>KHTHT11SNC</t>
  </si>
  <si>
    <t>KMAMU11SNC</t>
  </si>
  <si>
    <t>KMEOK11SNC</t>
  </si>
  <si>
    <t>KAUAU11SNC</t>
  </si>
  <si>
    <t>NSTVI11SNC</t>
  </si>
  <si>
    <t>NSTUF11SNC</t>
  </si>
  <si>
    <t>NSTIS11SNC</t>
  </si>
  <si>
    <t>NSTIT11SNC</t>
  </si>
  <si>
    <t>NSTII11SNC</t>
  </si>
  <si>
    <t>RIMII11SNC</t>
  </si>
  <si>
    <t>RBTTE11SNC</t>
  </si>
  <si>
    <t>RBTKD12SNC</t>
  </si>
  <si>
    <t>RBTKD22SNC</t>
  </si>
  <si>
    <t>RBTSF11SNC</t>
  </si>
  <si>
    <t>GGTPM11SNC</t>
  </si>
  <si>
    <t>GGTPF11SNC</t>
  </si>
  <si>
    <t>GGTVV11SNC</t>
  </si>
  <si>
    <t>GGTMK11SNC</t>
  </si>
  <si>
    <t>GGTPK11SNC</t>
  </si>
  <si>
    <t>GGTKI11SNC</t>
  </si>
  <si>
    <t>GGTMT11SNC</t>
  </si>
  <si>
    <t>GSVDE11SNC</t>
  </si>
  <si>
    <t>GSVSM11SNC</t>
  </si>
  <si>
    <t>GSVIR11SNC</t>
  </si>
  <si>
    <t>GSVVS11SNC</t>
  </si>
  <si>
    <t>GSVLR11SNC</t>
  </si>
  <si>
    <t>GSVVA11SNC</t>
  </si>
  <si>
    <t>GSVST11SNC</t>
  </si>
  <si>
    <t>GVMDR11SNC</t>
  </si>
  <si>
    <t>GVMTU11SNC</t>
  </si>
  <si>
    <t>GVMMR11SNC</t>
  </si>
  <si>
    <t>GVMTQ11SNC</t>
  </si>
  <si>
    <t>GVMSR11SNC</t>
  </si>
  <si>
    <t>GVMBP11SNC</t>
  </si>
  <si>
    <t>GVMVT11SNC</t>
  </si>
  <si>
    <t>GXXSD11SNC</t>
  </si>
  <si>
    <t>GRKMD11STC</t>
  </si>
  <si>
    <t>GRKTM11STC</t>
  </si>
  <si>
    <t>GRKEM11STC</t>
  </si>
  <si>
    <t>GRKAJ11STC</t>
  </si>
  <si>
    <t>GRKMA11STC</t>
  </si>
  <si>
    <t>GRKVP11STC</t>
  </si>
  <si>
    <t>GRKUK11STC</t>
  </si>
  <si>
    <t>GRKIN45STC</t>
  </si>
  <si>
    <t>GRKIN55STC</t>
  </si>
  <si>
    <t>GRKCO11STC</t>
  </si>
  <si>
    <t>GRKTT11STC</t>
  </si>
  <si>
    <t>GRKKV11STC</t>
  </si>
  <si>
    <t>GRKAM11STC</t>
  </si>
  <si>
    <t>GRKGA11STC</t>
  </si>
  <si>
    <t>GRGRK11STC</t>
  </si>
  <si>
    <t>GRKMT12STC</t>
  </si>
  <si>
    <t>GRKMT22STC</t>
  </si>
  <si>
    <t>GRKDT11STC</t>
  </si>
  <si>
    <t>GRKFD11STC</t>
  </si>
  <si>
    <t>GRKAB12STC</t>
  </si>
  <si>
    <t>GRKAB22STC</t>
  </si>
  <si>
    <t>GRKWP11STC</t>
  </si>
  <si>
    <t>GRKKG12STC</t>
  </si>
  <si>
    <t>GRKKG22STC</t>
  </si>
  <si>
    <t>GRKSZ11STC</t>
  </si>
  <si>
    <t>GRKVG11STC</t>
  </si>
  <si>
    <t>GRKER11STC</t>
  </si>
  <si>
    <t>GRKGS11STC</t>
  </si>
  <si>
    <t>GRKMI11STC</t>
  </si>
  <si>
    <t>GRKIN15STC</t>
  </si>
  <si>
    <t>GRKIN25STC</t>
  </si>
  <si>
    <t>GRKIN35STC</t>
  </si>
  <si>
    <t>GRKMA12STC</t>
  </si>
  <si>
    <t>GRKMA22STC</t>
  </si>
  <si>
    <t>GRKFI11STC</t>
  </si>
  <si>
    <t>GRKEL11STC</t>
  </si>
  <si>
    <t>GRKKE11STC</t>
  </si>
  <si>
    <t>GRKAI11STC</t>
  </si>
  <si>
    <t>GRKMM11STC</t>
  </si>
  <si>
    <t>XXXSV14STC</t>
  </si>
  <si>
    <t>XXXSV24STC</t>
  </si>
  <si>
    <t>XXXSV34STC</t>
  </si>
  <si>
    <t>XXXSV44STC</t>
  </si>
  <si>
    <t>GXXSD11STC</t>
  </si>
  <si>
    <t>GRKRK11SNC</t>
  </si>
  <si>
    <t>Gazdasági Modul AREK</t>
  </si>
  <si>
    <t>Műszaki modul AREK</t>
  </si>
  <si>
    <t>Tervezéselmélet</t>
  </si>
  <si>
    <t>GRKTE11SNC</t>
  </si>
  <si>
    <t>GRKSG11SNC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</si>
</sst>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%"/>
  </numFmts>
  <fonts count="56">
    <font>
      <sz val="10"/>
      <name val="Arial"/>
      <family val="0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dotted"/>
      <top style="medium"/>
      <bottom style="thick"/>
    </border>
    <border>
      <left style="thick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/>
      <right>
        <color indexed="63"/>
      </right>
      <top style="medium"/>
      <bottom style="dotted"/>
    </border>
    <border>
      <left style="medium"/>
      <right style="thick"/>
      <top style="medium"/>
      <bottom style="dotted"/>
    </border>
    <border>
      <left style="thick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medium"/>
      <right style="thick"/>
      <top style="dotted"/>
      <bottom style="dotted"/>
    </border>
    <border>
      <left style="thick"/>
      <right style="dotted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ck"/>
      <right>
        <color indexed="63"/>
      </right>
      <top style="dotted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ck"/>
      <top style="dotted"/>
      <bottom style="thin"/>
    </border>
    <border>
      <left style="thick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ck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ck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dotted"/>
    </border>
    <border>
      <left style="medium"/>
      <right style="thick"/>
      <top>
        <color indexed="63"/>
      </top>
      <bottom style="dotted"/>
    </border>
    <border>
      <left style="thick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 style="thin"/>
      <top style="medium"/>
      <bottom style="dashed"/>
    </border>
    <border>
      <left style="thick"/>
      <right style="thin"/>
      <top style="dashed"/>
      <bottom style="dash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 style="medium"/>
      <right style="thick"/>
      <top style="dotted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dotted"/>
      <top style="medium"/>
      <bottom style="dotted"/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ck"/>
      <right style="dotted"/>
      <top style="thin"/>
      <bottom style="dotted"/>
    </border>
    <border>
      <left style="thick"/>
      <right style="medium"/>
      <top style="thin"/>
      <bottom style="dotted"/>
    </border>
    <border>
      <left style="medium"/>
      <right style="thick"/>
      <top style="thin"/>
      <bottom style="dotted"/>
    </border>
    <border>
      <left style="thick"/>
      <right style="thin"/>
      <top>
        <color indexed="63"/>
      </top>
      <bottom style="dotted"/>
    </border>
    <border>
      <left style="thick"/>
      <right style="medium"/>
      <top>
        <color indexed="63"/>
      </top>
      <bottom style="dotted"/>
    </border>
    <border>
      <left style="thick"/>
      <right style="thin"/>
      <top style="dotted"/>
      <bottom>
        <color indexed="63"/>
      </bottom>
    </border>
    <border>
      <left style="thick"/>
      <right>
        <color indexed="63"/>
      </right>
      <top style="thin"/>
      <bottom style="dotted"/>
    </border>
    <border>
      <left style="medium"/>
      <right style="thick"/>
      <top style="dotted"/>
      <bottom style="thin"/>
    </border>
    <border>
      <left>
        <color indexed="63"/>
      </left>
      <right style="medium"/>
      <top style="medium"/>
      <bottom style="medium"/>
    </border>
    <border>
      <left style="thick"/>
      <right style="dotted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thick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n"/>
      <top style="thick"/>
      <bottom style="dotted"/>
    </border>
    <border>
      <left>
        <color indexed="63"/>
      </left>
      <right style="medium"/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thick"/>
      <right style="dotted"/>
      <top style="thick"/>
      <bottom style="dotted"/>
    </border>
    <border>
      <left>
        <color indexed="63"/>
      </left>
      <right style="dotted"/>
      <top style="thick"/>
      <bottom style="dotted"/>
    </border>
    <border>
      <left>
        <color indexed="63"/>
      </left>
      <right style="thick"/>
      <top style="thick"/>
      <bottom style="dotted"/>
    </border>
    <border>
      <left style="medium"/>
      <right style="thick"/>
      <top style="thick"/>
      <bottom style="dotted"/>
    </border>
    <border>
      <left style="thin"/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dotted"/>
      <bottom style="thick"/>
    </border>
    <border>
      <left>
        <color indexed="63"/>
      </left>
      <right style="medium"/>
      <top style="dotted"/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ck"/>
      <top style="thin"/>
      <bottom style="dotted"/>
    </border>
    <border>
      <left style="dotted"/>
      <right style="thick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thick"/>
      <right style="medium"/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ck"/>
      <right style="medium"/>
      <top style="dotted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thick"/>
      <top style="thin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ck"/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ck"/>
      <top style="thin"/>
      <bottom style="dashed"/>
    </border>
    <border>
      <left>
        <color indexed="63"/>
      </left>
      <right style="medium"/>
      <top style="dashed"/>
      <bottom style="dotted"/>
    </border>
    <border>
      <left>
        <color indexed="63"/>
      </left>
      <right style="thick"/>
      <top style="dash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ck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dashed"/>
    </border>
    <border>
      <left style="thick"/>
      <right style="thick"/>
      <top style="dotted"/>
      <bottom style="dotted"/>
    </border>
    <border>
      <left style="thin"/>
      <right style="medium"/>
      <top style="dotted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dotted"/>
      <bottom>
        <color indexed="63"/>
      </bottom>
    </border>
    <border>
      <left style="thick"/>
      <right style="thick"/>
      <top>
        <color indexed="63"/>
      </top>
      <bottom style="dotted"/>
    </border>
    <border>
      <left style="thick"/>
      <right style="thick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 style="thick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ck"/>
      <right style="thick"/>
      <top style="medium"/>
      <bottom style="dotted"/>
    </border>
    <border>
      <left style="thick"/>
      <right style="thick"/>
      <top style="thin"/>
      <bottom style="dotted"/>
    </border>
    <border>
      <left style="thick"/>
      <right style="thick"/>
      <top style="dotted"/>
      <bottom style="thin"/>
    </border>
    <border>
      <left style="thick"/>
      <right style="dotted"/>
      <top style="dotted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dotted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ck"/>
      <top style="thin"/>
      <bottom style="medium"/>
    </border>
    <border>
      <left style="dotted"/>
      <right style="dotted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medium"/>
      <top style="thin"/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dotted"/>
      <right style="thin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ck"/>
      <top style="dotted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dashed"/>
      <bottom style="dashed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ck"/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medium"/>
      <right>
        <color indexed="63"/>
      </right>
      <top style="thick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3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0" fontId="11" fillId="33" borderId="19" xfId="0" applyFont="1" applyFill="1" applyBorder="1" applyAlignment="1">
      <alignment horizontal="right"/>
    </xf>
    <xf numFmtId="0" fontId="11" fillId="33" borderId="20" xfId="0" applyFont="1" applyFill="1" applyBorder="1" applyAlignment="1">
      <alignment horizontal="right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2" fillId="33" borderId="25" xfId="0" applyFont="1" applyFill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/>
    </xf>
    <xf numFmtId="0" fontId="12" fillId="0" borderId="33" xfId="0" applyFont="1" applyFill="1" applyBorder="1" applyAlignment="1">
      <alignment/>
    </xf>
    <xf numFmtId="0" fontId="12" fillId="33" borderId="32" xfId="0" applyFont="1" applyFill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2" fillId="0" borderId="33" xfId="0" applyFont="1" applyBorder="1" applyAlignment="1">
      <alignment/>
    </xf>
    <xf numFmtId="0" fontId="12" fillId="0" borderId="35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40" xfId="0" applyFont="1" applyFill="1" applyBorder="1" applyAlignment="1">
      <alignment/>
    </xf>
    <xf numFmtId="0" fontId="12" fillId="33" borderId="41" xfId="0" applyFont="1" applyFill="1" applyBorder="1" applyAlignment="1">
      <alignment horizontal="right"/>
    </xf>
    <xf numFmtId="0" fontId="13" fillId="0" borderId="42" xfId="0" applyFont="1" applyBorder="1" applyAlignment="1">
      <alignment horizontal="right"/>
    </xf>
    <xf numFmtId="0" fontId="13" fillId="0" borderId="43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right"/>
    </xf>
    <xf numFmtId="0" fontId="11" fillId="33" borderId="48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11" fillId="0" borderId="49" xfId="0" applyFont="1" applyBorder="1" applyAlignment="1">
      <alignment horizontal="left"/>
    </xf>
    <xf numFmtId="0" fontId="12" fillId="34" borderId="24" xfId="0" applyFont="1" applyFill="1" applyBorder="1" applyAlignment="1">
      <alignment/>
    </xf>
    <xf numFmtId="2" fontId="11" fillId="0" borderId="31" xfId="0" applyNumberFormat="1" applyFont="1" applyBorder="1" applyAlignment="1">
      <alignment horizontal="center"/>
    </xf>
    <xf numFmtId="0" fontId="11" fillId="0" borderId="50" xfId="0" applyFont="1" applyBorder="1" applyAlignment="1">
      <alignment horizontal="left"/>
    </xf>
    <xf numFmtId="0" fontId="12" fillId="34" borderId="33" xfId="0" applyFont="1" applyFill="1" applyBorder="1" applyAlignment="1">
      <alignment/>
    </xf>
    <xf numFmtId="0" fontId="11" fillId="0" borderId="37" xfId="0" applyFont="1" applyFill="1" applyBorder="1" applyAlignment="1">
      <alignment horizontal="center"/>
    </xf>
    <xf numFmtId="0" fontId="11" fillId="0" borderId="38" xfId="0" applyFont="1" applyBorder="1" applyAlignment="1">
      <alignment horizontal="center" wrapText="1"/>
    </xf>
    <xf numFmtId="0" fontId="12" fillId="33" borderId="51" xfId="0" applyFont="1" applyFill="1" applyBorder="1" applyAlignment="1">
      <alignment horizontal="right"/>
    </xf>
    <xf numFmtId="0" fontId="13" fillId="0" borderId="52" xfId="0" applyFont="1" applyBorder="1" applyAlignment="1">
      <alignment horizontal="right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left"/>
    </xf>
    <xf numFmtId="0" fontId="12" fillId="0" borderId="59" xfId="0" applyFont="1" applyBorder="1" applyAlignment="1">
      <alignment horizontal="left" wrapText="1" indent="3"/>
    </xf>
    <xf numFmtId="0" fontId="12" fillId="33" borderId="60" xfId="0" applyFont="1" applyFill="1" applyBorder="1" applyAlignment="1">
      <alignment horizontal="right"/>
    </xf>
    <xf numFmtId="0" fontId="13" fillId="0" borderId="61" xfId="0" applyFont="1" applyBorder="1" applyAlignment="1">
      <alignment horizontal="right"/>
    </xf>
    <xf numFmtId="0" fontId="13" fillId="0" borderId="62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33" xfId="0" applyFont="1" applyBorder="1" applyAlignment="1">
      <alignment horizontal="left" wrapText="1" indent="3"/>
    </xf>
    <xf numFmtId="0" fontId="13" fillId="0" borderId="0" xfId="0" applyFont="1" applyBorder="1" applyAlignment="1">
      <alignment horizontal="center"/>
    </xf>
    <xf numFmtId="0" fontId="11" fillId="33" borderId="66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right"/>
    </xf>
    <xf numFmtId="0" fontId="11" fillId="33" borderId="46" xfId="0" applyFont="1" applyFill="1" applyBorder="1" applyAlignment="1">
      <alignment horizontal="right"/>
    </xf>
    <xf numFmtId="0" fontId="11" fillId="34" borderId="6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11" fillId="0" borderId="60" xfId="0" applyFont="1" applyFill="1" applyBorder="1" applyAlignment="1">
      <alignment horizontal="left"/>
    </xf>
    <xf numFmtId="0" fontId="12" fillId="0" borderId="59" xfId="0" applyFont="1" applyBorder="1" applyAlignment="1">
      <alignment/>
    </xf>
    <xf numFmtId="0" fontId="11" fillId="0" borderId="65" xfId="0" applyFont="1" applyBorder="1" applyAlignment="1">
      <alignment horizontal="center"/>
    </xf>
    <xf numFmtId="0" fontId="12" fillId="0" borderId="59" xfId="0" applyFont="1" applyFill="1" applyBorder="1" applyAlignment="1">
      <alignment horizontal="left"/>
    </xf>
    <xf numFmtId="0" fontId="12" fillId="0" borderId="68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59" xfId="0" applyFont="1" applyFill="1" applyBorder="1" applyAlignment="1">
      <alignment/>
    </xf>
    <xf numFmtId="0" fontId="12" fillId="0" borderId="6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2" fillId="33" borderId="73" xfId="0" applyFont="1" applyFill="1" applyBorder="1" applyAlignment="1">
      <alignment horizontal="right"/>
    </xf>
    <xf numFmtId="0" fontId="13" fillId="0" borderId="74" xfId="0" applyFont="1" applyBorder="1" applyAlignment="1">
      <alignment horizontal="right"/>
    </xf>
    <xf numFmtId="0" fontId="11" fillId="0" borderId="75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2" fillId="33" borderId="24" xfId="0" applyFont="1" applyFill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38" xfId="0" applyFont="1" applyFill="1" applyBorder="1" applyAlignment="1">
      <alignment horizontal="center" wrapText="1"/>
    </xf>
    <xf numFmtId="0" fontId="12" fillId="0" borderId="77" xfId="0" applyFont="1" applyBorder="1" applyAlignment="1">
      <alignment/>
    </xf>
    <xf numFmtId="0" fontId="13" fillId="0" borderId="78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2" fillId="33" borderId="83" xfId="0" applyFont="1" applyFill="1" applyBorder="1" applyAlignment="1">
      <alignment horizontal="center" wrapText="1"/>
    </xf>
    <xf numFmtId="0" fontId="11" fillId="0" borderId="66" xfId="0" applyFont="1" applyBorder="1" applyAlignment="1">
      <alignment horizontal="center"/>
    </xf>
    <xf numFmtId="0" fontId="13" fillId="34" borderId="84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2" fillId="33" borderId="87" xfId="0" applyFont="1" applyFill="1" applyBorder="1" applyAlignment="1">
      <alignment horizontal="right"/>
    </xf>
    <xf numFmtId="0" fontId="13" fillId="0" borderId="88" xfId="0" applyFont="1" applyBorder="1" applyAlignment="1">
      <alignment horizontal="right"/>
    </xf>
    <xf numFmtId="0" fontId="13" fillId="0" borderId="89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92" xfId="0" applyFont="1" applyFill="1" applyBorder="1" applyAlignment="1">
      <alignment horizontal="center"/>
    </xf>
    <xf numFmtId="0" fontId="11" fillId="0" borderId="93" xfId="0" applyFont="1" applyFill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1" fillId="0" borderId="94" xfId="0" applyFont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9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2" fillId="0" borderId="77" xfId="0" applyFont="1" applyFill="1" applyBorder="1" applyAlignment="1">
      <alignment/>
    </xf>
    <xf numFmtId="0" fontId="12" fillId="33" borderId="10" xfId="0" applyFont="1" applyFill="1" applyBorder="1" applyAlignment="1">
      <alignment horizontal="right"/>
    </xf>
    <xf numFmtId="0" fontId="13" fillId="0" borderId="70" xfId="0" applyFont="1" applyBorder="1" applyAlignment="1">
      <alignment horizontal="right"/>
    </xf>
    <xf numFmtId="0" fontId="13" fillId="0" borderId="69" xfId="0" applyFont="1" applyBorder="1" applyAlignment="1">
      <alignment horizontal="center"/>
    </xf>
    <xf numFmtId="0" fontId="11" fillId="0" borderId="96" xfId="0" applyFont="1" applyBorder="1" applyAlignment="1">
      <alignment horizontal="center"/>
    </xf>
    <xf numFmtId="0" fontId="11" fillId="0" borderId="92" xfId="0" applyFont="1" applyBorder="1" applyAlignment="1">
      <alignment horizontal="center" wrapText="1"/>
    </xf>
    <xf numFmtId="0" fontId="11" fillId="0" borderId="97" xfId="0" applyFont="1" applyBorder="1" applyAlignment="1">
      <alignment horizontal="center" wrapText="1"/>
    </xf>
    <xf numFmtId="0" fontId="14" fillId="34" borderId="98" xfId="0" applyFont="1" applyFill="1" applyBorder="1" applyAlignment="1">
      <alignment horizontal="right"/>
    </xf>
    <xf numFmtId="0" fontId="14" fillId="34" borderId="99" xfId="0" applyFont="1" applyFill="1" applyBorder="1" applyAlignment="1">
      <alignment horizontal="center"/>
    </xf>
    <xf numFmtId="0" fontId="14" fillId="34" borderId="48" xfId="0" applyFont="1" applyFill="1" applyBorder="1" applyAlignment="1">
      <alignment horizontal="center"/>
    </xf>
    <xf numFmtId="0" fontId="14" fillId="34" borderId="46" xfId="0" applyFont="1" applyFill="1" applyBorder="1" applyAlignment="1">
      <alignment horizontal="center"/>
    </xf>
    <xf numFmtId="0" fontId="14" fillId="34" borderId="84" xfId="0" applyFont="1" applyFill="1" applyBorder="1" applyAlignment="1">
      <alignment horizontal="center"/>
    </xf>
    <xf numFmtId="0" fontId="13" fillId="34" borderId="100" xfId="0" applyFont="1" applyFill="1" applyBorder="1" applyAlignment="1">
      <alignment horizontal="center"/>
    </xf>
    <xf numFmtId="0" fontId="12" fillId="0" borderId="101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34" borderId="102" xfId="0" applyFont="1" applyFill="1" applyBorder="1" applyAlignment="1">
      <alignment horizontal="right"/>
    </xf>
    <xf numFmtId="0" fontId="14" fillId="34" borderId="103" xfId="0" applyFont="1" applyFill="1" applyBorder="1" applyAlignment="1">
      <alignment horizontal="right"/>
    </xf>
    <xf numFmtId="0" fontId="14" fillId="34" borderId="104" xfId="0" applyFont="1" applyFill="1" applyBorder="1" applyAlignment="1">
      <alignment horizontal="right"/>
    </xf>
    <xf numFmtId="0" fontId="14" fillId="34" borderId="99" xfId="0" applyFont="1" applyFill="1" applyBorder="1" applyAlignment="1">
      <alignment horizontal="right"/>
    </xf>
    <xf numFmtId="0" fontId="14" fillId="34" borderId="105" xfId="0" applyFont="1" applyFill="1" applyBorder="1" applyAlignment="1">
      <alignment horizontal="right"/>
    </xf>
    <xf numFmtId="0" fontId="14" fillId="34" borderId="106" xfId="0" applyFont="1" applyFill="1" applyBorder="1" applyAlignment="1">
      <alignment horizontal="right"/>
    </xf>
    <xf numFmtId="0" fontId="14" fillId="34" borderId="100" xfId="0" applyFont="1" applyFill="1" applyBorder="1" applyAlignment="1">
      <alignment horizontal="center"/>
    </xf>
    <xf numFmtId="0" fontId="13" fillId="34" borderId="83" xfId="0" applyFont="1" applyFill="1" applyBorder="1" applyAlignment="1">
      <alignment horizontal="center"/>
    </xf>
    <xf numFmtId="0" fontId="13" fillId="0" borderId="107" xfId="0" applyFont="1" applyBorder="1" applyAlignment="1">
      <alignment horizontal="center"/>
    </xf>
    <xf numFmtId="0" fontId="13" fillId="0" borderId="108" xfId="0" applyFont="1" applyBorder="1" applyAlignment="1">
      <alignment horizontal="center"/>
    </xf>
    <xf numFmtId="0" fontId="12" fillId="0" borderId="108" xfId="0" applyFont="1" applyBorder="1" applyAlignment="1">
      <alignment horizontal="center"/>
    </xf>
    <xf numFmtId="0" fontId="13" fillId="0" borderId="109" xfId="0" applyFont="1" applyBorder="1" applyAlignment="1">
      <alignment horizontal="center"/>
    </xf>
    <xf numFmtId="0" fontId="12" fillId="0" borderId="107" xfId="0" applyFont="1" applyBorder="1" applyAlignment="1">
      <alignment horizontal="center"/>
    </xf>
    <xf numFmtId="0" fontId="14" fillId="0" borderId="102" xfId="0" applyFont="1" applyFill="1" applyBorder="1" applyAlignment="1">
      <alignment horizontal="center"/>
    </xf>
    <xf numFmtId="0" fontId="14" fillId="0" borderId="48" xfId="0" applyFont="1" applyFill="1" applyBorder="1" applyAlignment="1">
      <alignment/>
    </xf>
    <xf numFmtId="0" fontId="14" fillId="34" borderId="47" xfId="0" applyFont="1" applyFill="1" applyBorder="1" applyAlignment="1">
      <alignment horizontal="right"/>
    </xf>
    <xf numFmtId="0" fontId="11" fillId="0" borderId="110" xfId="0" applyFont="1" applyBorder="1" applyAlignment="1">
      <alignment horizontal="center"/>
    </xf>
    <xf numFmtId="0" fontId="12" fillId="0" borderId="111" xfId="0" applyFont="1" applyBorder="1" applyAlignment="1">
      <alignment horizontal="left"/>
    </xf>
    <xf numFmtId="0" fontId="11" fillId="0" borderId="111" xfId="0" applyFont="1" applyBorder="1" applyAlignment="1">
      <alignment/>
    </xf>
    <xf numFmtId="0" fontId="11" fillId="33" borderId="112" xfId="0" applyFont="1" applyFill="1" applyBorder="1" applyAlignment="1">
      <alignment horizontal="right"/>
    </xf>
    <xf numFmtId="0" fontId="11" fillId="0" borderId="113" xfId="0" applyNumberFormat="1" applyFont="1" applyFill="1" applyBorder="1" applyAlignment="1">
      <alignment horizontal="right"/>
    </xf>
    <xf numFmtId="0" fontId="11" fillId="0" borderId="114" xfId="0" applyFont="1" applyBorder="1" applyAlignment="1">
      <alignment horizontal="center"/>
    </xf>
    <xf numFmtId="0" fontId="13" fillId="0" borderId="115" xfId="0" applyFont="1" applyBorder="1" applyAlignment="1">
      <alignment horizontal="center"/>
    </xf>
    <xf numFmtId="0" fontId="11" fillId="0" borderId="116" xfId="0" applyFont="1" applyBorder="1" applyAlignment="1">
      <alignment horizontal="center"/>
    </xf>
    <xf numFmtId="0" fontId="12" fillId="0" borderId="117" xfId="0" applyFont="1" applyBorder="1" applyAlignment="1">
      <alignment horizontal="left"/>
    </xf>
    <xf numFmtId="0" fontId="12" fillId="0" borderId="117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0" fontId="11" fillId="0" borderId="118" xfId="0" applyFont="1" applyFill="1" applyBorder="1" applyAlignment="1">
      <alignment horizontal="right"/>
    </xf>
    <xf numFmtId="49" fontId="11" fillId="0" borderId="119" xfId="0" applyNumberFormat="1" applyFont="1" applyFill="1" applyBorder="1" applyAlignment="1">
      <alignment horizontal="right"/>
    </xf>
    <xf numFmtId="49" fontId="11" fillId="0" borderId="120" xfId="0" applyNumberFormat="1" applyFont="1" applyFill="1" applyBorder="1" applyAlignment="1">
      <alignment horizontal="right"/>
    </xf>
    <xf numFmtId="49" fontId="12" fillId="0" borderId="120" xfId="0" applyNumberFormat="1" applyFont="1" applyFill="1" applyBorder="1" applyAlignment="1">
      <alignment horizontal="center"/>
    </xf>
    <xf numFmtId="49" fontId="12" fillId="0" borderId="121" xfId="0" applyNumberFormat="1" applyFont="1" applyFill="1" applyBorder="1" applyAlignment="1">
      <alignment horizontal="center"/>
    </xf>
    <xf numFmtId="49" fontId="12" fillId="0" borderId="118" xfId="0" applyNumberFormat="1" applyFont="1" applyFill="1" applyBorder="1" applyAlignment="1">
      <alignment horizontal="center"/>
    </xf>
    <xf numFmtId="49" fontId="12" fillId="0" borderId="119" xfId="0" applyNumberFormat="1" applyFont="1" applyFill="1" applyBorder="1" applyAlignment="1">
      <alignment horizontal="center"/>
    </xf>
    <xf numFmtId="49" fontId="11" fillId="0" borderId="121" xfId="0" applyNumberFormat="1" applyFont="1" applyFill="1" applyBorder="1" applyAlignment="1">
      <alignment horizontal="right"/>
    </xf>
    <xf numFmtId="0" fontId="11" fillId="0" borderId="118" xfId="0" applyFont="1" applyBorder="1" applyAlignment="1">
      <alignment horizontal="center"/>
    </xf>
    <xf numFmtId="0" fontId="13" fillId="0" borderId="122" xfId="0" applyFont="1" applyBorder="1" applyAlignment="1">
      <alignment horizontal="center"/>
    </xf>
    <xf numFmtId="0" fontId="12" fillId="0" borderId="50" xfId="0" applyFont="1" applyBorder="1" applyAlignment="1">
      <alignment horizontal="left"/>
    </xf>
    <xf numFmtId="0" fontId="12" fillId="0" borderId="32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3" fillId="0" borderId="36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95" xfId="0" applyFont="1" applyBorder="1" applyAlignment="1">
      <alignment horizontal="center"/>
    </xf>
    <xf numFmtId="0" fontId="12" fillId="0" borderId="123" xfId="0" applyFont="1" applyBorder="1" applyAlignment="1">
      <alignment horizontal="left"/>
    </xf>
    <xf numFmtId="0" fontId="12" fillId="0" borderId="73" xfId="0" applyFont="1" applyBorder="1" applyAlignment="1">
      <alignment/>
    </xf>
    <xf numFmtId="0" fontId="12" fillId="0" borderId="73" xfId="0" applyFont="1" applyBorder="1" applyAlignment="1">
      <alignment horizontal="center"/>
    </xf>
    <xf numFmtId="0" fontId="13" fillId="0" borderId="79" xfId="0" applyFont="1" applyBorder="1" applyAlignment="1">
      <alignment/>
    </xf>
    <xf numFmtId="0" fontId="12" fillId="0" borderId="74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33" borderId="48" xfId="0" applyFont="1" applyFill="1" applyBorder="1" applyAlignment="1">
      <alignment horizontal="left"/>
    </xf>
    <xf numFmtId="0" fontId="12" fillId="33" borderId="98" xfId="0" applyFont="1" applyFill="1" applyBorder="1" applyAlignment="1">
      <alignment/>
    </xf>
    <xf numFmtId="0" fontId="13" fillId="33" borderId="47" xfId="0" applyFont="1" applyFill="1" applyBorder="1" applyAlignment="1">
      <alignment horizontal="right"/>
    </xf>
    <xf numFmtId="0" fontId="12" fillId="33" borderId="84" xfId="0" applyFont="1" applyFill="1" applyBorder="1" applyAlignment="1">
      <alignment horizontal="right"/>
    </xf>
    <xf numFmtId="0" fontId="12" fillId="33" borderId="48" xfId="0" applyFont="1" applyFill="1" applyBorder="1" applyAlignment="1">
      <alignment horizontal="center"/>
    </xf>
    <xf numFmtId="0" fontId="12" fillId="33" borderId="83" xfId="0" applyFont="1" applyFill="1" applyBorder="1" applyAlignment="1">
      <alignment horizontal="center"/>
    </xf>
    <xf numFmtId="0" fontId="11" fillId="0" borderId="125" xfId="0" applyFont="1" applyBorder="1" applyAlignment="1">
      <alignment horizontal="center"/>
    </xf>
    <xf numFmtId="0" fontId="13" fillId="33" borderId="60" xfId="0" applyFont="1" applyFill="1" applyBorder="1" applyAlignment="1">
      <alignment horizontal="right"/>
    </xf>
    <xf numFmtId="0" fontId="12" fillId="0" borderId="62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1" fillId="0" borderId="126" xfId="0" applyFont="1" applyBorder="1" applyAlignment="1">
      <alignment horizontal="center"/>
    </xf>
    <xf numFmtId="0" fontId="11" fillId="0" borderId="127" xfId="0" applyFont="1" applyBorder="1" applyAlignment="1">
      <alignment horizontal="left"/>
    </xf>
    <xf numFmtId="0" fontId="12" fillId="0" borderId="128" xfId="0" applyFont="1" applyBorder="1" applyAlignment="1">
      <alignment/>
    </xf>
    <xf numFmtId="0" fontId="13" fillId="33" borderId="129" xfId="0" applyFont="1" applyFill="1" applyBorder="1" applyAlignment="1">
      <alignment horizontal="right"/>
    </xf>
    <xf numFmtId="0" fontId="13" fillId="0" borderId="130" xfId="0" applyFont="1" applyBorder="1" applyAlignment="1">
      <alignment horizontal="right"/>
    </xf>
    <xf numFmtId="0" fontId="12" fillId="0" borderId="131" xfId="0" applyFont="1" applyBorder="1" applyAlignment="1">
      <alignment horizontal="center"/>
    </xf>
    <xf numFmtId="0" fontId="13" fillId="0" borderId="132" xfId="0" applyFont="1" applyBorder="1" applyAlignment="1">
      <alignment horizontal="center"/>
    </xf>
    <xf numFmtId="0" fontId="12" fillId="0" borderId="131" xfId="0" applyFont="1" applyFill="1" applyBorder="1" applyAlignment="1">
      <alignment horizontal="center"/>
    </xf>
    <xf numFmtId="0" fontId="13" fillId="0" borderId="132" xfId="0" applyFont="1" applyFill="1" applyBorder="1" applyAlignment="1">
      <alignment horizontal="center"/>
    </xf>
    <xf numFmtId="0" fontId="13" fillId="0" borderId="131" xfId="0" applyFont="1" applyBorder="1" applyAlignment="1">
      <alignment horizontal="center"/>
    </xf>
    <xf numFmtId="0" fontId="12" fillId="0" borderId="127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Fill="1" applyBorder="1" applyAlignment="1">
      <alignment/>
    </xf>
    <xf numFmtId="0" fontId="12" fillId="0" borderId="133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4" xfId="0" applyFont="1" applyBorder="1" applyAlignment="1">
      <alignment horizontal="left" wrapText="1"/>
    </xf>
    <xf numFmtId="0" fontId="12" fillId="0" borderId="134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135" xfId="0" applyFont="1" applyBorder="1" applyAlignment="1">
      <alignment horizontal="left" wrapText="1"/>
    </xf>
    <xf numFmtId="0" fontId="11" fillId="0" borderId="134" xfId="0" applyFont="1" applyBorder="1" applyAlignment="1">
      <alignment horizontal="center" wrapText="1"/>
    </xf>
    <xf numFmtId="0" fontId="11" fillId="0" borderId="136" xfId="0" applyFont="1" applyFill="1" applyBorder="1" applyAlignment="1">
      <alignment horizontal="center" wrapText="1"/>
    </xf>
    <xf numFmtId="0" fontId="12" fillId="33" borderId="135" xfId="0" applyFont="1" applyFill="1" applyBorder="1" applyAlignment="1">
      <alignment horizontal="left" wrapText="1"/>
    </xf>
    <xf numFmtId="0" fontId="12" fillId="33" borderId="134" xfId="0" applyFont="1" applyFill="1" applyBorder="1" applyAlignment="1">
      <alignment horizontal="left" wrapText="1"/>
    </xf>
    <xf numFmtId="0" fontId="12" fillId="33" borderId="136" xfId="0" applyFont="1" applyFill="1" applyBorder="1" applyAlignment="1">
      <alignment horizontal="left" wrapText="1"/>
    </xf>
    <xf numFmtId="0" fontId="12" fillId="33" borderId="137" xfId="0" applyFont="1" applyFill="1" applyBorder="1" applyAlignment="1">
      <alignment horizontal="left" wrapText="1"/>
    </xf>
    <xf numFmtId="0" fontId="12" fillId="33" borderId="138" xfId="0" applyFont="1" applyFill="1" applyBorder="1" applyAlignment="1">
      <alignment horizontal="center" wrapText="1"/>
    </xf>
    <xf numFmtId="0" fontId="12" fillId="33" borderId="139" xfId="0" applyFont="1" applyFill="1" applyBorder="1" applyAlignment="1">
      <alignment horizontal="center" wrapText="1"/>
    </xf>
    <xf numFmtId="0" fontId="12" fillId="33" borderId="134" xfId="0" applyFont="1" applyFill="1" applyBorder="1" applyAlignment="1">
      <alignment horizontal="center" wrapText="1"/>
    </xf>
    <xf numFmtId="0" fontId="12" fillId="33" borderId="140" xfId="0" applyFont="1" applyFill="1" applyBorder="1" applyAlignment="1">
      <alignment horizontal="center" wrapText="1"/>
    </xf>
    <xf numFmtId="0" fontId="12" fillId="0" borderId="136" xfId="0" applyFont="1" applyFill="1" applyBorder="1" applyAlignment="1">
      <alignment horizontal="left" wrapText="1"/>
    </xf>
    <xf numFmtId="0" fontId="12" fillId="0" borderId="137" xfId="0" applyFont="1" applyFill="1" applyBorder="1" applyAlignment="1">
      <alignment horizontal="left" wrapText="1"/>
    </xf>
    <xf numFmtId="0" fontId="12" fillId="0" borderId="138" xfId="0" applyFont="1" applyFill="1" applyBorder="1" applyAlignment="1">
      <alignment horizontal="center" wrapText="1"/>
    </xf>
    <xf numFmtId="0" fontId="12" fillId="0" borderId="139" xfId="0" applyFont="1" applyFill="1" applyBorder="1" applyAlignment="1">
      <alignment horizontal="left" wrapText="1"/>
    </xf>
    <xf numFmtId="0" fontId="12" fillId="0" borderId="140" xfId="0" applyFont="1" applyFill="1" applyBorder="1" applyAlignment="1">
      <alignment horizontal="center" wrapText="1"/>
    </xf>
    <xf numFmtId="0" fontId="12" fillId="0" borderId="139" xfId="0" applyFont="1" applyFill="1" applyBorder="1" applyAlignment="1">
      <alignment horizontal="center" wrapText="1"/>
    </xf>
    <xf numFmtId="0" fontId="12" fillId="0" borderId="134" xfId="0" applyFont="1" applyFill="1" applyBorder="1" applyAlignment="1">
      <alignment horizontal="center" wrapText="1"/>
    </xf>
    <xf numFmtId="0" fontId="12" fillId="0" borderId="141" xfId="0" applyFont="1" applyBorder="1" applyAlignment="1">
      <alignment horizontal="left" wrapText="1"/>
    </xf>
    <xf numFmtId="0" fontId="12" fillId="0" borderId="142" xfId="0" applyFont="1" applyBorder="1" applyAlignment="1">
      <alignment horizontal="left" wrapText="1"/>
    </xf>
    <xf numFmtId="0" fontId="12" fillId="0" borderId="143" xfId="0" applyFont="1" applyFill="1" applyBorder="1" applyAlignment="1">
      <alignment horizontal="left" wrapText="1"/>
    </xf>
    <xf numFmtId="0" fontId="12" fillId="0" borderId="144" xfId="0" applyFont="1" applyFill="1" applyBorder="1" applyAlignment="1">
      <alignment horizontal="left" wrapText="1"/>
    </xf>
    <xf numFmtId="0" fontId="12" fillId="0" borderId="145" xfId="0" applyFont="1" applyFill="1" applyBorder="1" applyAlignment="1">
      <alignment horizontal="center" wrapText="1"/>
    </xf>
    <xf numFmtId="0" fontId="12" fillId="0" borderId="146" xfId="0" applyFont="1" applyFill="1" applyBorder="1" applyAlignment="1">
      <alignment horizontal="left" wrapText="1"/>
    </xf>
    <xf numFmtId="0" fontId="12" fillId="0" borderId="142" xfId="0" applyFont="1" applyFill="1" applyBorder="1" applyAlignment="1">
      <alignment horizontal="left" wrapText="1"/>
    </xf>
    <xf numFmtId="0" fontId="12" fillId="0" borderId="147" xfId="0" applyFont="1" applyFill="1" applyBorder="1" applyAlignment="1">
      <alignment horizontal="center" wrapText="1"/>
    </xf>
    <xf numFmtId="0" fontId="12" fillId="0" borderId="146" xfId="0" applyFont="1" applyFill="1" applyBorder="1" applyAlignment="1">
      <alignment horizontal="center" wrapText="1"/>
    </xf>
    <xf numFmtId="0" fontId="12" fillId="0" borderId="142" xfId="0" applyFont="1" applyFill="1" applyBorder="1" applyAlignment="1">
      <alignment horizontal="center" wrapText="1"/>
    </xf>
    <xf numFmtId="0" fontId="12" fillId="0" borderId="148" xfId="0" applyFont="1" applyBorder="1" applyAlignment="1">
      <alignment horizontal="left" wrapText="1"/>
    </xf>
    <xf numFmtId="0" fontId="12" fillId="0" borderId="149" xfId="0" applyFont="1" applyBorder="1" applyAlignment="1">
      <alignment horizontal="left" wrapText="1"/>
    </xf>
    <xf numFmtId="0" fontId="11" fillId="0" borderId="150" xfId="0" applyFont="1" applyFill="1" applyBorder="1" applyAlignment="1">
      <alignment horizontal="left" wrapText="1"/>
    </xf>
    <xf numFmtId="0" fontId="12" fillId="0" borderId="151" xfId="0" applyFont="1" applyFill="1" applyBorder="1" applyAlignment="1">
      <alignment horizontal="left" wrapText="1"/>
    </xf>
    <xf numFmtId="0" fontId="11" fillId="0" borderId="152" xfId="0" applyFont="1" applyFill="1" applyBorder="1" applyAlignment="1">
      <alignment horizontal="center" wrapText="1"/>
    </xf>
    <xf numFmtId="0" fontId="12" fillId="0" borderId="153" xfId="0" applyFont="1" applyFill="1" applyBorder="1" applyAlignment="1">
      <alignment horizontal="left" wrapText="1"/>
    </xf>
    <xf numFmtId="0" fontId="12" fillId="0" borderId="149" xfId="0" applyFont="1" applyFill="1" applyBorder="1" applyAlignment="1">
      <alignment horizontal="left" wrapText="1"/>
    </xf>
    <xf numFmtId="0" fontId="11" fillId="0" borderId="154" xfId="0" applyFont="1" applyFill="1" applyBorder="1" applyAlignment="1">
      <alignment horizontal="center" wrapText="1"/>
    </xf>
    <xf numFmtId="0" fontId="12" fillId="0" borderId="153" xfId="0" applyFont="1" applyFill="1" applyBorder="1" applyAlignment="1">
      <alignment horizontal="center" wrapText="1"/>
    </xf>
    <xf numFmtId="0" fontId="12" fillId="0" borderId="14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155" xfId="0" applyFont="1" applyBorder="1" applyAlignment="1">
      <alignment/>
    </xf>
    <xf numFmtId="0" fontId="11" fillId="0" borderId="71" xfId="0" applyFont="1" applyFill="1" applyBorder="1" applyAlignment="1">
      <alignment horizontal="center"/>
    </xf>
    <xf numFmtId="0" fontId="11" fillId="0" borderId="156" xfId="0" applyFont="1" applyFill="1" applyBorder="1" applyAlignment="1">
      <alignment horizontal="left"/>
    </xf>
    <xf numFmtId="0" fontId="13" fillId="0" borderId="86" xfId="0" applyFont="1" applyBorder="1" applyAlignment="1">
      <alignment horizontal="center"/>
    </xf>
    <xf numFmtId="0" fontId="11" fillId="0" borderId="155" xfId="0" applyFont="1" applyBorder="1" applyAlignment="1">
      <alignment horizontal="left" indent="1"/>
    </xf>
    <xf numFmtId="0" fontId="11" fillId="0" borderId="98" xfId="0" applyFont="1" applyFill="1" applyBorder="1" applyAlignment="1">
      <alignment/>
    </xf>
    <xf numFmtId="0" fontId="11" fillId="0" borderId="46" xfId="0" applyFont="1" applyFill="1" applyBorder="1" applyAlignment="1">
      <alignment horizontal="center"/>
    </xf>
    <xf numFmtId="0" fontId="11" fillId="0" borderId="93" xfId="0" applyFont="1" applyBorder="1" applyAlignment="1">
      <alignment horizontal="center"/>
    </xf>
    <xf numFmtId="0" fontId="11" fillId="0" borderId="157" xfId="0" applyFont="1" applyBorder="1" applyAlignment="1">
      <alignment horizontal="center"/>
    </xf>
    <xf numFmtId="0" fontId="11" fillId="0" borderId="158" xfId="0" applyFont="1" applyBorder="1" applyAlignment="1">
      <alignment horizontal="left"/>
    </xf>
    <xf numFmtId="0" fontId="11" fillId="0" borderId="159" xfId="0" applyFont="1" applyBorder="1" applyAlignment="1">
      <alignment wrapText="1"/>
    </xf>
    <xf numFmtId="0" fontId="11" fillId="34" borderId="46" xfId="0" applyFont="1" applyFill="1" applyBorder="1" applyAlignment="1">
      <alignment horizontal="right"/>
    </xf>
    <xf numFmtId="0" fontId="11" fillId="33" borderId="83" xfId="0" applyFont="1" applyFill="1" applyBorder="1" applyAlignment="1">
      <alignment horizontal="right"/>
    </xf>
    <xf numFmtId="0" fontId="11" fillId="34" borderId="83" xfId="0" applyFont="1" applyFill="1" applyBorder="1" applyAlignment="1">
      <alignment horizontal="right"/>
    </xf>
    <xf numFmtId="0" fontId="11" fillId="34" borderId="47" xfId="0" applyFont="1" applyFill="1" applyBorder="1" applyAlignment="1">
      <alignment horizontal="right"/>
    </xf>
    <xf numFmtId="0" fontId="11" fillId="33" borderId="16" xfId="0" applyFont="1" applyFill="1" applyBorder="1" applyAlignment="1">
      <alignment horizontal="right"/>
    </xf>
    <xf numFmtId="0" fontId="11" fillId="0" borderId="66" xfId="0" applyFont="1" applyFill="1" applyBorder="1" applyAlignment="1">
      <alignment horizontal="center"/>
    </xf>
    <xf numFmtId="0" fontId="11" fillId="0" borderId="98" xfId="0" applyFont="1" applyFill="1" applyBorder="1" applyAlignment="1">
      <alignment horizontal="left"/>
    </xf>
    <xf numFmtId="0" fontId="11" fillId="0" borderId="47" xfId="0" applyFont="1" applyFill="1" applyBorder="1" applyAlignment="1">
      <alignment/>
    </xf>
    <xf numFmtId="0" fontId="11" fillId="0" borderId="67" xfId="0" applyFont="1" applyFill="1" applyBorder="1" applyAlignment="1">
      <alignment horizontal="center"/>
    </xf>
    <xf numFmtId="0" fontId="13" fillId="0" borderId="160" xfId="0" applyFont="1" applyBorder="1" applyAlignment="1">
      <alignment horizontal="center"/>
    </xf>
    <xf numFmtId="0" fontId="12" fillId="0" borderId="160" xfId="0" applyFont="1" applyBorder="1" applyAlignment="1">
      <alignment horizontal="center"/>
    </xf>
    <xf numFmtId="0" fontId="13" fillId="0" borderId="161" xfId="0" applyFont="1" applyBorder="1" applyAlignment="1">
      <alignment horizontal="center"/>
    </xf>
    <xf numFmtId="0" fontId="13" fillId="0" borderId="162" xfId="0" applyFont="1" applyBorder="1" applyAlignment="1">
      <alignment horizontal="center"/>
    </xf>
    <xf numFmtId="0" fontId="12" fillId="0" borderId="162" xfId="0" applyFont="1" applyBorder="1" applyAlignment="1">
      <alignment horizontal="center"/>
    </xf>
    <xf numFmtId="0" fontId="13" fillId="0" borderId="163" xfId="0" applyFont="1" applyBorder="1" applyAlignment="1">
      <alignment horizontal="center"/>
    </xf>
    <xf numFmtId="0" fontId="13" fillId="0" borderId="164" xfId="0" applyFont="1" applyBorder="1" applyAlignment="1">
      <alignment horizontal="center"/>
    </xf>
    <xf numFmtId="0" fontId="13" fillId="0" borderId="165" xfId="0" applyFont="1" applyBorder="1" applyAlignment="1">
      <alignment horizontal="center"/>
    </xf>
    <xf numFmtId="0" fontId="13" fillId="0" borderId="166" xfId="0" applyFont="1" applyBorder="1" applyAlignment="1">
      <alignment horizontal="center"/>
    </xf>
    <xf numFmtId="0" fontId="13" fillId="0" borderId="167" xfId="0" applyFont="1" applyBorder="1" applyAlignment="1">
      <alignment horizontal="center"/>
    </xf>
    <xf numFmtId="0" fontId="11" fillId="0" borderId="16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73" xfId="0" applyFont="1" applyFill="1" applyBorder="1" applyAlignment="1">
      <alignment horizontal="left"/>
    </xf>
    <xf numFmtId="0" fontId="13" fillId="0" borderId="3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124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169" xfId="0" applyFont="1" applyBorder="1" applyAlignment="1">
      <alignment horizontal="center"/>
    </xf>
    <xf numFmtId="0" fontId="12" fillId="0" borderId="169" xfId="0" applyFont="1" applyBorder="1" applyAlignment="1">
      <alignment horizontal="center"/>
    </xf>
    <xf numFmtId="0" fontId="13" fillId="0" borderId="170" xfId="0" applyFont="1" applyBorder="1" applyAlignment="1">
      <alignment horizontal="center"/>
    </xf>
    <xf numFmtId="0" fontId="11" fillId="0" borderId="96" xfId="0" applyFont="1" applyFill="1" applyBorder="1" applyAlignment="1">
      <alignment horizontal="center"/>
    </xf>
    <xf numFmtId="0" fontId="11" fillId="0" borderId="97" xfId="0" applyFont="1" applyFill="1" applyBorder="1" applyAlignment="1">
      <alignment horizontal="center"/>
    </xf>
    <xf numFmtId="0" fontId="11" fillId="0" borderId="171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1" fillId="0" borderId="59" xfId="0" applyFont="1" applyBorder="1" applyAlignment="1">
      <alignment horizontal="left" indent="1"/>
    </xf>
    <xf numFmtId="0" fontId="11" fillId="0" borderId="102" xfId="0" applyFont="1" applyFill="1" applyBorder="1" applyAlignment="1">
      <alignment horizontal="center"/>
    </xf>
    <xf numFmtId="0" fontId="11" fillId="0" borderId="172" xfId="0" applyFont="1" applyFill="1" applyBorder="1" applyAlignment="1">
      <alignment horizontal="left"/>
    </xf>
    <xf numFmtId="0" fontId="11" fillId="0" borderId="64" xfId="0" applyFont="1" applyFill="1" applyBorder="1" applyAlignment="1">
      <alignment horizontal="center"/>
    </xf>
    <xf numFmtId="0" fontId="11" fillId="0" borderId="173" xfId="0" applyFont="1" applyFill="1" applyBorder="1" applyAlignment="1">
      <alignment horizontal="left"/>
    </xf>
    <xf numFmtId="0" fontId="11" fillId="0" borderId="50" xfId="0" applyFont="1" applyFill="1" applyBorder="1" applyAlignment="1">
      <alignment horizontal="left"/>
    </xf>
    <xf numFmtId="0" fontId="11" fillId="0" borderId="158" xfId="0" applyFont="1" applyFill="1" applyBorder="1" applyAlignment="1">
      <alignment horizontal="left"/>
    </xf>
    <xf numFmtId="0" fontId="12" fillId="0" borderId="33" xfId="0" applyFont="1" applyBorder="1" applyAlignment="1">
      <alignment horizontal="left" indent="2"/>
    </xf>
    <xf numFmtId="0" fontId="12" fillId="0" borderId="159" xfId="0" applyFont="1" applyBorder="1" applyAlignment="1">
      <alignment horizontal="left" indent="2"/>
    </xf>
    <xf numFmtId="0" fontId="13" fillId="0" borderId="174" xfId="0" applyFont="1" applyBorder="1" applyAlignment="1">
      <alignment horizontal="center"/>
    </xf>
    <xf numFmtId="0" fontId="12" fillId="0" borderId="174" xfId="0" applyFont="1" applyBorder="1" applyAlignment="1">
      <alignment horizontal="center"/>
    </xf>
    <xf numFmtId="0" fontId="13" fillId="0" borderId="175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168" xfId="0" applyFont="1" applyBorder="1" applyAlignment="1">
      <alignment horizontal="center"/>
    </xf>
    <xf numFmtId="0" fontId="11" fillId="0" borderId="176" xfId="0" applyFont="1" applyFill="1" applyBorder="1" applyAlignment="1">
      <alignment horizontal="center"/>
    </xf>
    <xf numFmtId="0" fontId="11" fillId="0" borderId="81" xfId="0" applyFont="1" applyFill="1" applyBorder="1" applyAlignment="1">
      <alignment horizontal="center"/>
    </xf>
    <xf numFmtId="0" fontId="11" fillId="0" borderId="123" xfId="0" applyFont="1" applyFill="1" applyBorder="1" applyAlignment="1">
      <alignment horizontal="left"/>
    </xf>
    <xf numFmtId="0" fontId="11" fillId="0" borderId="77" xfId="0" applyFont="1" applyBorder="1" applyAlignment="1">
      <alignment horizontal="left" indent="1"/>
    </xf>
    <xf numFmtId="0" fontId="11" fillId="0" borderId="177" xfId="0" applyFont="1" applyFill="1" applyBorder="1" applyAlignment="1">
      <alignment horizontal="left"/>
    </xf>
    <xf numFmtId="0" fontId="11" fillId="0" borderId="178" xfId="0" applyFont="1" applyBorder="1" applyAlignment="1">
      <alignment horizontal="left" indent="1"/>
    </xf>
    <xf numFmtId="0" fontId="11" fillId="0" borderId="47" xfId="0" applyFont="1" applyBorder="1" applyAlignment="1">
      <alignment horizontal="left" indent="1"/>
    </xf>
    <xf numFmtId="0" fontId="0" fillId="0" borderId="102" xfId="0" applyFont="1" applyBorder="1" applyAlignment="1">
      <alignment/>
    </xf>
    <xf numFmtId="0" fontId="11" fillId="0" borderId="33" xfId="0" applyFont="1" applyBorder="1" applyAlignment="1">
      <alignment horizontal="left" indent="1"/>
    </xf>
    <xf numFmtId="0" fontId="11" fillId="0" borderId="179" xfId="0" applyFont="1" applyBorder="1" applyAlignment="1">
      <alignment horizontal="center"/>
    </xf>
    <xf numFmtId="0" fontId="11" fillId="0" borderId="82" xfId="0" applyFont="1" applyFill="1" applyBorder="1" applyAlignment="1">
      <alignment horizontal="center"/>
    </xf>
    <xf numFmtId="0" fontId="0" fillId="0" borderId="58" xfId="0" applyFont="1" applyBorder="1" applyAlignment="1">
      <alignment/>
    </xf>
    <xf numFmtId="0" fontId="14" fillId="34" borderId="103" xfId="0" applyFont="1" applyFill="1" applyBorder="1" applyAlignment="1">
      <alignment horizontal="center"/>
    </xf>
    <xf numFmtId="0" fontId="14" fillId="34" borderId="105" xfId="0" applyFont="1" applyFill="1" applyBorder="1" applyAlignment="1">
      <alignment horizontal="center"/>
    </xf>
    <xf numFmtId="0" fontId="11" fillId="0" borderId="180" xfId="0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right"/>
    </xf>
    <xf numFmtId="0" fontId="12" fillId="33" borderId="46" xfId="0" applyFont="1" applyFill="1" applyBorder="1" applyAlignment="1">
      <alignment horizontal="center"/>
    </xf>
    <xf numFmtId="0" fontId="12" fillId="0" borderId="155" xfId="0" applyFont="1" applyFill="1" applyBorder="1" applyAlignment="1">
      <alignment/>
    </xf>
    <xf numFmtId="0" fontId="12" fillId="0" borderId="155" xfId="0" applyFont="1" applyBorder="1" applyAlignment="1">
      <alignment horizontal="left" indent="2"/>
    </xf>
    <xf numFmtId="0" fontId="12" fillId="0" borderId="155" xfId="0" applyFont="1" applyFill="1" applyBorder="1" applyAlignment="1">
      <alignment horizontal="left" indent="2"/>
    </xf>
    <xf numFmtId="0" fontId="16" fillId="0" borderId="62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4" fillId="0" borderId="109" xfId="0" applyFont="1" applyFill="1" applyBorder="1" applyAlignment="1">
      <alignment horizontal="right"/>
    </xf>
    <xf numFmtId="0" fontId="13" fillId="0" borderId="108" xfId="0" applyFont="1" applyFill="1" applyBorder="1" applyAlignment="1">
      <alignment horizontal="center"/>
    </xf>
    <xf numFmtId="0" fontId="13" fillId="0" borderId="181" xfId="0" applyFont="1" applyFill="1" applyBorder="1" applyAlignment="1">
      <alignment horizontal="center"/>
    </xf>
    <xf numFmtId="0" fontId="13" fillId="0" borderId="99" xfId="0" applyFont="1" applyFill="1" applyBorder="1" applyAlignment="1">
      <alignment horizontal="center"/>
    </xf>
    <xf numFmtId="0" fontId="13" fillId="0" borderId="106" xfId="0" applyFont="1" applyFill="1" applyBorder="1" applyAlignment="1">
      <alignment horizontal="center"/>
    </xf>
    <xf numFmtId="0" fontId="13" fillId="0" borderId="84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right"/>
    </xf>
    <xf numFmtId="0" fontId="13" fillId="0" borderId="61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center"/>
    </xf>
    <xf numFmtId="0" fontId="13" fillId="0" borderId="162" xfId="0" applyFont="1" applyFill="1" applyBorder="1" applyAlignment="1">
      <alignment horizontal="center"/>
    </xf>
    <xf numFmtId="0" fontId="12" fillId="0" borderId="162" xfId="0" applyFont="1" applyFill="1" applyBorder="1" applyAlignment="1">
      <alignment horizontal="center"/>
    </xf>
    <xf numFmtId="0" fontId="13" fillId="0" borderId="165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3" fillId="0" borderId="16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0" fontId="12" fillId="0" borderId="73" xfId="0" applyFont="1" applyFill="1" applyBorder="1" applyAlignment="1">
      <alignment horizontal="right"/>
    </xf>
    <xf numFmtId="0" fontId="13" fillId="0" borderId="74" xfId="0" applyFont="1" applyFill="1" applyBorder="1" applyAlignment="1">
      <alignment horizontal="right"/>
    </xf>
    <xf numFmtId="0" fontId="13" fillId="0" borderId="80" xfId="0" applyFont="1" applyFill="1" applyBorder="1" applyAlignment="1">
      <alignment horizontal="center"/>
    </xf>
    <xf numFmtId="0" fontId="13" fillId="0" borderId="124" xfId="0" applyFont="1" applyFill="1" applyBorder="1" applyAlignment="1">
      <alignment horizontal="center"/>
    </xf>
    <xf numFmtId="0" fontId="12" fillId="0" borderId="124" xfId="0" applyFont="1" applyFill="1" applyBorder="1" applyAlignment="1">
      <alignment horizontal="center"/>
    </xf>
    <xf numFmtId="0" fontId="13" fillId="0" borderId="167" xfId="0" applyFont="1" applyFill="1" applyBorder="1" applyAlignment="1">
      <alignment horizontal="center"/>
    </xf>
    <xf numFmtId="0" fontId="12" fillId="0" borderId="80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13" fillId="0" borderId="166" xfId="0" applyFont="1" applyFill="1" applyBorder="1" applyAlignment="1">
      <alignment horizontal="center"/>
    </xf>
    <xf numFmtId="0" fontId="12" fillId="0" borderId="182" xfId="0" applyFont="1" applyFill="1" applyBorder="1" applyAlignment="1">
      <alignment horizontal="right"/>
    </xf>
    <xf numFmtId="0" fontId="13" fillId="0" borderId="183" xfId="0" applyFont="1" applyFill="1" applyBorder="1" applyAlignment="1">
      <alignment horizontal="right"/>
    </xf>
    <xf numFmtId="0" fontId="13" fillId="0" borderId="90" xfId="0" applyFont="1" applyFill="1" applyBorder="1" applyAlignment="1">
      <alignment horizontal="center"/>
    </xf>
    <xf numFmtId="0" fontId="13" fillId="0" borderId="160" xfId="0" applyFont="1" applyFill="1" applyBorder="1" applyAlignment="1">
      <alignment horizontal="center"/>
    </xf>
    <xf numFmtId="0" fontId="12" fillId="0" borderId="160" xfId="0" applyFont="1" applyFill="1" applyBorder="1" applyAlignment="1">
      <alignment horizontal="center"/>
    </xf>
    <xf numFmtId="0" fontId="13" fillId="0" borderId="164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/>
    </xf>
    <xf numFmtId="0" fontId="13" fillId="0" borderId="161" xfId="0" applyFont="1" applyFill="1" applyBorder="1" applyAlignment="1">
      <alignment horizontal="center"/>
    </xf>
    <xf numFmtId="0" fontId="12" fillId="0" borderId="178" xfId="0" applyFont="1" applyFill="1" applyBorder="1" applyAlignment="1">
      <alignment/>
    </xf>
    <xf numFmtId="0" fontId="12" fillId="0" borderId="184" xfId="0" applyFont="1" applyFill="1" applyBorder="1" applyAlignment="1">
      <alignment horizontal="right"/>
    </xf>
    <xf numFmtId="0" fontId="13" fillId="0" borderId="185" xfId="0" applyFont="1" applyFill="1" applyBorder="1" applyAlignment="1">
      <alignment horizontal="right"/>
    </xf>
    <xf numFmtId="0" fontId="13" fillId="0" borderId="35" xfId="0" applyFont="1" applyFill="1" applyBorder="1" applyAlignment="1">
      <alignment horizontal="center"/>
    </xf>
    <xf numFmtId="0" fontId="13" fillId="0" borderId="88" xfId="0" applyFont="1" applyFill="1" applyBorder="1" applyAlignment="1">
      <alignment horizontal="center"/>
    </xf>
    <xf numFmtId="0" fontId="13" fillId="0" borderId="186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33" xfId="0" applyFill="1" applyBorder="1" applyAlignment="1">
      <alignment vertical="top"/>
    </xf>
    <xf numFmtId="0" fontId="12" fillId="0" borderId="159" xfId="0" applyFont="1" applyFill="1" applyBorder="1" applyAlignment="1">
      <alignment/>
    </xf>
    <xf numFmtId="0" fontId="12" fillId="0" borderId="51" xfId="0" applyFont="1" applyFill="1" applyBorder="1" applyAlignment="1">
      <alignment horizontal="right"/>
    </xf>
    <xf numFmtId="0" fontId="13" fillId="0" borderId="52" xfId="0" applyFont="1" applyFill="1" applyBorder="1" applyAlignment="1">
      <alignment horizontal="right"/>
    </xf>
    <xf numFmtId="0" fontId="13" fillId="0" borderId="54" xfId="0" applyFont="1" applyFill="1" applyBorder="1" applyAlignment="1">
      <alignment horizontal="center"/>
    </xf>
    <xf numFmtId="0" fontId="13" fillId="0" borderId="169" xfId="0" applyFont="1" applyFill="1" applyBorder="1" applyAlignment="1">
      <alignment horizontal="center"/>
    </xf>
    <xf numFmtId="0" fontId="12" fillId="0" borderId="169" xfId="0" applyFont="1" applyFill="1" applyBorder="1" applyAlignment="1">
      <alignment horizontal="center"/>
    </xf>
    <xf numFmtId="0" fontId="13" fillId="0" borderId="170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187" xfId="0" applyFont="1" applyFill="1" applyBorder="1" applyAlignment="1">
      <alignment horizontal="center"/>
    </xf>
    <xf numFmtId="0" fontId="12" fillId="0" borderId="188" xfId="0" applyFont="1" applyFill="1" applyBorder="1" applyAlignment="1">
      <alignment horizontal="center"/>
    </xf>
    <xf numFmtId="0" fontId="13" fillId="0" borderId="189" xfId="0" applyFont="1" applyFill="1" applyBorder="1" applyAlignment="1">
      <alignment horizontal="center"/>
    </xf>
    <xf numFmtId="0" fontId="13" fillId="0" borderId="190" xfId="0" applyFont="1" applyFill="1" applyBorder="1" applyAlignment="1">
      <alignment horizontal="center"/>
    </xf>
    <xf numFmtId="0" fontId="12" fillId="0" borderId="87" xfId="0" applyFont="1" applyFill="1" applyBorder="1" applyAlignment="1">
      <alignment horizontal="right"/>
    </xf>
    <xf numFmtId="0" fontId="13" fillId="0" borderId="88" xfId="0" applyFont="1" applyFill="1" applyBorder="1" applyAlignment="1">
      <alignment horizontal="right"/>
    </xf>
    <xf numFmtId="0" fontId="13" fillId="0" borderId="89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2" fillId="0" borderId="19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right"/>
    </xf>
    <xf numFmtId="0" fontId="18" fillId="34" borderId="18" xfId="0" applyFont="1" applyFill="1" applyBorder="1" applyAlignment="1">
      <alignment horizontal="right"/>
    </xf>
    <xf numFmtId="0" fontId="18" fillId="34" borderId="19" xfId="0" applyFont="1" applyFill="1" applyBorder="1" applyAlignment="1">
      <alignment horizontal="right"/>
    </xf>
    <xf numFmtId="0" fontId="18" fillId="34" borderId="16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8" fillId="34" borderId="23" xfId="0" applyFont="1" applyFill="1" applyBorder="1" applyAlignment="1">
      <alignment horizontal="center"/>
    </xf>
    <xf numFmtId="0" fontId="18" fillId="34" borderId="0" xfId="0" applyFont="1" applyFill="1" applyAlignment="1">
      <alignment/>
    </xf>
    <xf numFmtId="0" fontId="18" fillId="34" borderId="24" xfId="0" applyFont="1" applyFill="1" applyBorder="1" applyAlignment="1">
      <alignment/>
    </xf>
    <xf numFmtId="0" fontId="18" fillId="34" borderId="25" xfId="0" applyFont="1" applyFill="1" applyBorder="1" applyAlignment="1">
      <alignment horizontal="right"/>
    </xf>
    <xf numFmtId="0" fontId="5" fillId="34" borderId="26" xfId="0" applyFont="1" applyFill="1" applyBorder="1" applyAlignment="1">
      <alignment horizontal="right"/>
    </xf>
    <xf numFmtId="0" fontId="18" fillId="34" borderId="27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8" fillId="34" borderId="31" xfId="0" applyFont="1" applyFill="1" applyBorder="1" applyAlignment="1">
      <alignment horizontal="center"/>
    </xf>
    <xf numFmtId="0" fontId="18" fillId="34" borderId="33" xfId="0" applyFont="1" applyFill="1" applyBorder="1" applyAlignment="1">
      <alignment/>
    </xf>
    <xf numFmtId="0" fontId="18" fillId="34" borderId="32" xfId="0" applyFont="1" applyFill="1" applyBorder="1" applyAlignment="1">
      <alignment horizontal="right"/>
    </xf>
    <xf numFmtId="0" fontId="5" fillId="34" borderId="34" xfId="0" applyFont="1" applyFill="1" applyBorder="1" applyAlignment="1">
      <alignment horizontal="right"/>
    </xf>
    <xf numFmtId="0" fontId="18" fillId="34" borderId="35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8" fillId="34" borderId="32" xfId="0" applyFont="1" applyFill="1" applyBorder="1" applyAlignment="1">
      <alignment horizontal="left"/>
    </xf>
    <xf numFmtId="0" fontId="1" fillId="34" borderId="192" xfId="0" applyFont="1" applyFill="1" applyBorder="1" applyAlignment="1">
      <alignment horizontal="center"/>
    </xf>
    <xf numFmtId="0" fontId="18" fillId="34" borderId="35" xfId="0" applyNumberFormat="1" applyFont="1" applyFill="1" applyBorder="1" applyAlignment="1">
      <alignment horizontal="center"/>
    </xf>
    <xf numFmtId="49" fontId="18" fillId="34" borderId="35" xfId="0" applyNumberFormat="1" applyFont="1" applyFill="1" applyBorder="1" applyAlignment="1">
      <alignment horizontal="center"/>
    </xf>
    <xf numFmtId="0" fontId="5" fillId="34" borderId="34" xfId="0" applyNumberFormat="1" applyFont="1" applyFill="1" applyBorder="1" applyAlignment="1">
      <alignment horizontal="center"/>
    </xf>
    <xf numFmtId="0" fontId="18" fillId="34" borderId="33" xfId="0" applyFont="1" applyFill="1" applyBorder="1" applyAlignment="1">
      <alignment wrapText="1"/>
    </xf>
    <xf numFmtId="0" fontId="18" fillId="34" borderId="34" xfId="0" applyFont="1" applyFill="1" applyBorder="1" applyAlignment="1">
      <alignment horizontal="center"/>
    </xf>
    <xf numFmtId="0" fontId="18" fillId="34" borderId="39" xfId="0" applyFont="1" applyFill="1" applyBorder="1" applyAlignment="1">
      <alignment horizontal="center"/>
    </xf>
    <xf numFmtId="0" fontId="18" fillId="34" borderId="50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center"/>
    </xf>
    <xf numFmtId="0" fontId="18" fillId="34" borderId="193" xfId="0" applyFont="1" applyFill="1" applyBorder="1" applyAlignment="1">
      <alignment horizontal="left"/>
    </xf>
    <xf numFmtId="0" fontId="18" fillId="34" borderId="40" xfId="0" applyFont="1" applyFill="1" applyBorder="1" applyAlignment="1">
      <alignment/>
    </xf>
    <xf numFmtId="0" fontId="18" fillId="34" borderId="41" xfId="0" applyFont="1" applyFill="1" applyBorder="1" applyAlignment="1">
      <alignment horizontal="right"/>
    </xf>
    <xf numFmtId="0" fontId="5" fillId="34" borderId="42" xfId="0" applyFont="1" applyFill="1" applyBorder="1" applyAlignment="1">
      <alignment horizontal="right"/>
    </xf>
    <xf numFmtId="0" fontId="5" fillId="34" borderId="43" xfId="0" applyFont="1" applyFill="1" applyBorder="1" applyAlignment="1">
      <alignment horizontal="center"/>
    </xf>
    <xf numFmtId="0" fontId="18" fillId="34" borderId="43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8" fillId="34" borderId="46" xfId="0" applyFont="1" applyFill="1" applyBorder="1" applyAlignment="1">
      <alignment horizontal="center"/>
    </xf>
    <xf numFmtId="0" fontId="18" fillId="34" borderId="98" xfId="0" applyFont="1" applyFill="1" applyBorder="1" applyAlignment="1">
      <alignment horizontal="left"/>
    </xf>
    <xf numFmtId="0" fontId="18" fillId="34" borderId="47" xfId="0" applyFont="1" applyFill="1" applyBorder="1" applyAlignment="1">
      <alignment horizontal="right"/>
    </xf>
    <xf numFmtId="0" fontId="18" fillId="34" borderId="48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4" borderId="194" xfId="0" applyFont="1" applyFill="1" applyBorder="1" applyAlignment="1">
      <alignment horizontal="center"/>
    </xf>
    <xf numFmtId="2" fontId="18" fillId="34" borderId="23" xfId="0" applyNumberFormat="1" applyFont="1" applyFill="1" applyBorder="1" applyAlignment="1">
      <alignment horizontal="center"/>
    </xf>
    <xf numFmtId="0" fontId="18" fillId="34" borderId="49" xfId="0" applyFont="1" applyFill="1" applyBorder="1" applyAlignment="1">
      <alignment horizontal="left"/>
    </xf>
    <xf numFmtId="2" fontId="18" fillId="34" borderId="31" xfId="0" applyNumberFormat="1" applyFont="1" applyFill="1" applyBorder="1" applyAlignment="1">
      <alignment horizontal="center"/>
    </xf>
    <xf numFmtId="0" fontId="18" fillId="34" borderId="156" xfId="0" applyFont="1" applyFill="1" applyBorder="1" applyAlignment="1">
      <alignment horizontal="left"/>
    </xf>
    <xf numFmtId="0" fontId="18" fillId="34" borderId="157" xfId="0" applyFont="1" applyFill="1" applyBorder="1" applyAlignment="1">
      <alignment horizontal="center"/>
    </xf>
    <xf numFmtId="0" fontId="18" fillId="34" borderId="158" xfId="0" applyFont="1" applyFill="1" applyBorder="1" applyAlignment="1">
      <alignment horizontal="left"/>
    </xf>
    <xf numFmtId="0" fontId="18" fillId="34" borderId="159" xfId="0" applyFont="1" applyFill="1" applyBorder="1" applyAlignment="1">
      <alignment wrapText="1"/>
    </xf>
    <xf numFmtId="0" fontId="18" fillId="34" borderId="51" xfId="0" applyFont="1" applyFill="1" applyBorder="1" applyAlignment="1">
      <alignment horizontal="right"/>
    </xf>
    <xf numFmtId="0" fontId="5" fillId="34" borderId="52" xfId="0" applyFont="1" applyFill="1" applyBorder="1" applyAlignment="1">
      <alignment horizontal="right"/>
    </xf>
    <xf numFmtId="0" fontId="18" fillId="34" borderId="53" xfId="0" applyFont="1" applyFill="1" applyBorder="1" applyAlignment="1">
      <alignment horizontal="center"/>
    </xf>
    <xf numFmtId="0" fontId="18" fillId="34" borderId="54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8" fillId="34" borderId="93" xfId="0" applyFont="1" applyFill="1" applyBorder="1" applyAlignment="1">
      <alignment horizontal="center"/>
    </xf>
    <xf numFmtId="0" fontId="18" fillId="34" borderId="58" xfId="0" applyFont="1" applyFill="1" applyBorder="1" applyAlignment="1">
      <alignment horizontal="left"/>
    </xf>
    <xf numFmtId="0" fontId="18" fillId="34" borderId="59" xfId="0" applyFont="1" applyFill="1" applyBorder="1" applyAlignment="1">
      <alignment horizontal="left" wrapText="1" indent="3"/>
    </xf>
    <xf numFmtId="0" fontId="18" fillId="34" borderId="60" xfId="0" applyFont="1" applyFill="1" applyBorder="1" applyAlignment="1">
      <alignment horizontal="right"/>
    </xf>
    <xf numFmtId="0" fontId="5" fillId="34" borderId="61" xfId="0" applyFont="1" applyFill="1" applyBorder="1" applyAlignment="1">
      <alignment horizontal="right"/>
    </xf>
    <xf numFmtId="0" fontId="5" fillId="34" borderId="62" xfId="0" applyFont="1" applyFill="1" applyBorder="1" applyAlignment="1">
      <alignment horizontal="center"/>
    </xf>
    <xf numFmtId="0" fontId="18" fillId="34" borderId="62" xfId="0" applyFont="1" applyFill="1" applyBorder="1" applyAlignment="1">
      <alignment horizontal="center"/>
    </xf>
    <xf numFmtId="0" fontId="5" fillId="34" borderId="63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58" xfId="0" applyFont="1" applyFill="1" applyBorder="1" applyAlignment="1">
      <alignment horizontal="center"/>
    </xf>
    <xf numFmtId="0" fontId="1" fillId="34" borderId="64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left" wrapText="1" indent="3"/>
    </xf>
    <xf numFmtId="0" fontId="18" fillId="34" borderId="6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71" xfId="0" applyFont="1" applyFill="1" applyBorder="1" applyAlignment="1">
      <alignment horizontal="center"/>
    </xf>
    <xf numFmtId="0" fontId="18" fillId="34" borderId="66" xfId="0" applyFont="1" applyFill="1" applyBorder="1" applyAlignment="1">
      <alignment horizontal="center"/>
    </xf>
    <xf numFmtId="0" fontId="18" fillId="34" borderId="83" xfId="0" applyFont="1" applyFill="1" applyBorder="1" applyAlignment="1">
      <alignment horizontal="right"/>
    </xf>
    <xf numFmtId="0" fontId="18" fillId="34" borderId="48" xfId="0" applyFont="1" applyFill="1" applyBorder="1" applyAlignment="1">
      <alignment horizontal="right"/>
    </xf>
    <xf numFmtId="0" fontId="18" fillId="34" borderId="46" xfId="0" applyFont="1" applyFill="1" applyBorder="1" applyAlignment="1">
      <alignment horizontal="right"/>
    </xf>
    <xf numFmtId="0" fontId="1" fillId="34" borderId="46" xfId="0" applyFont="1" applyFill="1" applyBorder="1" applyAlignment="1">
      <alignment horizontal="right"/>
    </xf>
    <xf numFmtId="0" fontId="1" fillId="34" borderId="48" xfId="0" applyFont="1" applyFill="1" applyBorder="1" applyAlignment="1">
      <alignment horizontal="right"/>
    </xf>
    <xf numFmtId="0" fontId="18" fillId="34" borderId="67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left"/>
    </xf>
    <xf numFmtId="0" fontId="18" fillId="34" borderId="59" xfId="0" applyFont="1" applyFill="1" applyBorder="1" applyAlignment="1">
      <alignment/>
    </xf>
    <xf numFmtId="0" fontId="18" fillId="34" borderId="59" xfId="0" applyFont="1" applyFill="1" applyBorder="1" applyAlignment="1">
      <alignment horizontal="left"/>
    </xf>
    <xf numFmtId="0" fontId="18" fillId="34" borderId="68" xfId="0" applyFont="1" applyFill="1" applyBorder="1" applyAlignment="1">
      <alignment horizontal="center"/>
    </xf>
    <xf numFmtId="0" fontId="18" fillId="34" borderId="61" xfId="0" applyFont="1" applyFill="1" applyBorder="1" applyAlignment="1">
      <alignment horizontal="center"/>
    </xf>
    <xf numFmtId="0" fontId="18" fillId="34" borderId="60" xfId="0" applyFont="1" applyFill="1" applyBorder="1" applyAlignment="1">
      <alignment horizontal="left"/>
    </xf>
    <xf numFmtId="0" fontId="5" fillId="34" borderId="70" xfId="0" applyFont="1" applyFill="1" applyBorder="1" applyAlignment="1">
      <alignment horizontal="center"/>
    </xf>
    <xf numFmtId="0" fontId="5" fillId="34" borderId="35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/>
    </xf>
    <xf numFmtId="0" fontId="18" fillId="34" borderId="72" xfId="0" applyFont="1" applyFill="1" applyBorder="1" applyAlignment="1">
      <alignment horizontal="center"/>
    </xf>
    <xf numFmtId="0" fontId="18" fillId="34" borderId="155" xfId="0" applyFont="1" applyFill="1" applyBorder="1" applyAlignment="1">
      <alignment/>
    </xf>
    <xf numFmtId="0" fontId="18" fillId="34" borderId="73" xfId="0" applyFont="1" applyFill="1" applyBorder="1" applyAlignment="1">
      <alignment horizontal="right"/>
    </xf>
    <xf numFmtId="0" fontId="5" fillId="34" borderId="74" xfId="0" applyFont="1" applyFill="1" applyBorder="1" applyAlignment="1">
      <alignment horizontal="right"/>
    </xf>
    <xf numFmtId="0" fontId="18" fillId="34" borderId="75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left"/>
    </xf>
    <xf numFmtId="0" fontId="18" fillId="34" borderId="24" xfId="0" applyFont="1" applyFill="1" applyBorder="1" applyAlignment="1">
      <alignment horizontal="right"/>
    </xf>
    <xf numFmtId="0" fontId="18" fillId="34" borderId="26" xfId="0" applyFont="1" applyFill="1" applyBorder="1" applyAlignment="1">
      <alignment horizontal="center"/>
    </xf>
    <xf numFmtId="0" fontId="18" fillId="34" borderId="76" xfId="0" applyFont="1" applyFill="1" applyBorder="1" applyAlignment="1">
      <alignment horizontal="center"/>
    </xf>
    <xf numFmtId="0" fontId="18" fillId="34" borderId="77" xfId="0" applyFont="1" applyFill="1" applyBorder="1" applyAlignment="1">
      <alignment/>
    </xf>
    <xf numFmtId="0" fontId="5" fillId="34" borderId="78" xfId="0" applyFont="1" applyFill="1" applyBorder="1" applyAlignment="1">
      <alignment horizontal="center"/>
    </xf>
    <xf numFmtId="0" fontId="18" fillId="34" borderId="78" xfId="0" applyFont="1" applyFill="1" applyBorder="1" applyAlignment="1">
      <alignment horizontal="center"/>
    </xf>
    <xf numFmtId="0" fontId="5" fillId="34" borderId="74" xfId="0" applyFont="1" applyFill="1" applyBorder="1" applyAlignment="1">
      <alignment horizontal="center"/>
    </xf>
    <xf numFmtId="0" fontId="5" fillId="34" borderId="79" xfId="0" applyFont="1" applyFill="1" applyBorder="1" applyAlignment="1">
      <alignment horizontal="center"/>
    </xf>
    <xf numFmtId="0" fontId="18" fillId="34" borderId="80" xfId="0" applyFont="1" applyFill="1" applyBorder="1" applyAlignment="1">
      <alignment horizontal="center"/>
    </xf>
    <xf numFmtId="0" fontId="1" fillId="34" borderId="81" xfId="0" applyFont="1" applyFill="1" applyBorder="1" applyAlignment="1">
      <alignment horizontal="center"/>
    </xf>
    <xf numFmtId="0" fontId="1" fillId="34" borderId="195" xfId="0" applyFont="1" applyFill="1" applyBorder="1" applyAlignment="1">
      <alignment horizontal="center"/>
    </xf>
    <xf numFmtId="0" fontId="1" fillId="34" borderId="196" xfId="0" applyFont="1" applyFill="1" applyBorder="1" applyAlignment="1">
      <alignment horizontal="center"/>
    </xf>
    <xf numFmtId="0" fontId="18" fillId="34" borderId="194" xfId="0" applyFont="1" applyFill="1" applyBorder="1" applyAlignment="1">
      <alignment horizontal="center" wrapText="1"/>
    </xf>
    <xf numFmtId="0" fontId="5" fillId="34" borderId="109" xfId="0" applyFont="1" applyFill="1" applyBorder="1" applyAlignment="1">
      <alignment horizontal="right"/>
    </xf>
    <xf numFmtId="0" fontId="5" fillId="34" borderId="108" xfId="0" applyFont="1" applyFill="1" applyBorder="1" applyAlignment="1">
      <alignment horizontal="center"/>
    </xf>
    <xf numFmtId="0" fontId="5" fillId="34" borderId="181" xfId="0" applyFont="1" applyFill="1" applyBorder="1" applyAlignment="1">
      <alignment horizontal="center"/>
    </xf>
    <xf numFmtId="0" fontId="5" fillId="34" borderId="99" xfId="0" applyFont="1" applyFill="1" applyBorder="1" applyAlignment="1">
      <alignment horizontal="center"/>
    </xf>
    <xf numFmtId="0" fontId="5" fillId="34" borderId="106" xfId="0" applyFont="1" applyFill="1" applyBorder="1" applyAlignment="1">
      <alignment horizontal="center"/>
    </xf>
    <xf numFmtId="0" fontId="5" fillId="34" borderId="84" xfId="0" applyFont="1" applyFill="1" applyBorder="1" applyAlignment="1">
      <alignment horizontal="center"/>
    </xf>
    <xf numFmtId="0" fontId="5" fillId="34" borderId="197" xfId="0" applyFont="1" applyFill="1" applyBorder="1" applyAlignment="1">
      <alignment horizontal="center"/>
    </xf>
    <xf numFmtId="0" fontId="18" fillId="34" borderId="47" xfId="0" applyFont="1" applyFill="1" applyBorder="1" applyAlignment="1">
      <alignment/>
    </xf>
    <xf numFmtId="0" fontId="5" fillId="34" borderId="85" xfId="0" applyFont="1" applyFill="1" applyBorder="1" applyAlignment="1">
      <alignment horizontal="center"/>
    </xf>
    <xf numFmtId="0" fontId="5" fillId="34" borderId="198" xfId="0" applyFont="1" applyFill="1" applyBorder="1" applyAlignment="1">
      <alignment horizontal="center"/>
    </xf>
    <xf numFmtId="0" fontId="18" fillId="34" borderId="198" xfId="0" applyFont="1" applyFill="1" applyBorder="1" applyAlignment="1">
      <alignment horizontal="center"/>
    </xf>
    <xf numFmtId="0" fontId="5" fillId="34" borderId="199" xfId="0" applyFont="1" applyFill="1" applyBorder="1" applyAlignment="1">
      <alignment horizontal="center"/>
    </xf>
    <xf numFmtId="0" fontId="18" fillId="34" borderId="85" xfId="0" applyFont="1" applyFill="1" applyBorder="1" applyAlignment="1">
      <alignment horizontal="center"/>
    </xf>
    <xf numFmtId="0" fontId="5" fillId="34" borderId="200" xfId="0" applyFont="1" applyFill="1" applyBorder="1" applyAlignment="1">
      <alignment horizontal="center"/>
    </xf>
    <xf numFmtId="0" fontId="18" fillId="34" borderId="85" xfId="0" applyFont="1" applyFill="1" applyBorder="1" applyAlignment="1">
      <alignment/>
    </xf>
    <xf numFmtId="0" fontId="18" fillId="34" borderId="198" xfId="0" applyFont="1" applyFill="1" applyBorder="1" applyAlignment="1">
      <alignment/>
    </xf>
    <xf numFmtId="0" fontId="18" fillId="34" borderId="200" xfId="0" applyFont="1" applyFill="1" applyBorder="1" applyAlignment="1">
      <alignment/>
    </xf>
    <xf numFmtId="0" fontId="18" fillId="34" borderId="199" xfId="0" applyFont="1" applyFill="1" applyBorder="1" applyAlignment="1">
      <alignment/>
    </xf>
    <xf numFmtId="0" fontId="18" fillId="34" borderId="27" xfId="0" applyFont="1" applyFill="1" applyBorder="1" applyAlignment="1">
      <alignment/>
    </xf>
    <xf numFmtId="0" fontId="1" fillId="34" borderId="201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162" xfId="0" applyFont="1" applyFill="1" applyBorder="1" applyAlignment="1">
      <alignment horizontal="center"/>
    </xf>
    <xf numFmtId="0" fontId="18" fillId="34" borderId="162" xfId="0" applyFont="1" applyFill="1" applyBorder="1" applyAlignment="1">
      <alignment horizontal="center"/>
    </xf>
    <xf numFmtId="0" fontId="5" fillId="34" borderId="165" xfId="0" applyFont="1" applyFill="1" applyBorder="1" applyAlignment="1">
      <alignment horizontal="center"/>
    </xf>
    <xf numFmtId="0" fontId="5" fillId="34" borderId="163" xfId="0" applyFont="1" applyFill="1" applyBorder="1" applyAlignment="1">
      <alignment horizontal="center"/>
    </xf>
    <xf numFmtId="0" fontId="18" fillId="34" borderId="73" xfId="0" applyFont="1" applyFill="1" applyBorder="1" applyAlignment="1">
      <alignment horizontal="left"/>
    </xf>
    <xf numFmtId="0" fontId="5" fillId="34" borderId="80" xfId="0" applyFont="1" applyFill="1" applyBorder="1" applyAlignment="1">
      <alignment horizontal="center"/>
    </xf>
    <xf numFmtId="0" fontId="5" fillId="34" borderId="124" xfId="0" applyFont="1" applyFill="1" applyBorder="1" applyAlignment="1">
      <alignment horizontal="center"/>
    </xf>
    <xf numFmtId="0" fontId="18" fillId="34" borderId="124" xfId="0" applyFont="1" applyFill="1" applyBorder="1" applyAlignment="1">
      <alignment horizontal="center"/>
    </xf>
    <xf numFmtId="0" fontId="5" fillId="34" borderId="167" xfId="0" applyFont="1" applyFill="1" applyBorder="1" applyAlignment="1">
      <alignment horizontal="center"/>
    </xf>
    <xf numFmtId="0" fontId="5" fillId="34" borderId="166" xfId="0" applyFont="1" applyFill="1" applyBorder="1" applyAlignment="1">
      <alignment horizontal="center"/>
    </xf>
    <xf numFmtId="0" fontId="18" fillId="34" borderId="169" xfId="0" applyFont="1" applyFill="1" applyBorder="1" applyAlignment="1">
      <alignment horizontal="center"/>
    </xf>
    <xf numFmtId="0" fontId="5" fillId="34" borderId="170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0" fontId="18" fillId="0" borderId="98" xfId="0" applyFont="1" applyFill="1" applyBorder="1" applyAlignment="1">
      <alignment horizontal="left"/>
    </xf>
    <xf numFmtId="0" fontId="18" fillId="0" borderId="47" xfId="0" applyFont="1" applyFill="1" applyBorder="1" applyAlignment="1">
      <alignment/>
    </xf>
    <xf numFmtId="0" fontId="18" fillId="0" borderId="191" xfId="0" applyFont="1" applyFill="1" applyBorder="1" applyAlignment="1">
      <alignment horizontal="right"/>
    </xf>
    <xf numFmtId="0" fontId="5" fillId="0" borderId="88" xfId="0" applyFont="1" applyFill="1" applyBorder="1" applyAlignment="1">
      <alignment horizontal="right"/>
    </xf>
    <xf numFmtId="0" fontId="5" fillId="0" borderId="89" xfId="0" applyFont="1" applyFill="1" applyBorder="1" applyAlignment="1">
      <alignment horizontal="center"/>
    </xf>
    <xf numFmtId="0" fontId="5" fillId="0" borderId="160" xfId="0" applyFont="1" applyFill="1" applyBorder="1" applyAlignment="1">
      <alignment horizontal="center"/>
    </xf>
    <xf numFmtId="0" fontId="18" fillId="0" borderId="160" xfId="0" applyFont="1" applyFill="1" applyBorder="1" applyAlignment="1">
      <alignment horizontal="center"/>
    </xf>
    <xf numFmtId="0" fontId="5" fillId="0" borderId="161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164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202" xfId="0" applyFont="1" applyFill="1" applyBorder="1" applyAlignment="1">
      <alignment horizontal="center"/>
    </xf>
    <xf numFmtId="0" fontId="18" fillId="0" borderId="93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left"/>
    </xf>
    <xf numFmtId="0" fontId="18" fillId="0" borderId="59" xfId="0" applyFont="1" applyFill="1" applyBorder="1" applyAlignment="1">
      <alignment/>
    </xf>
    <xf numFmtId="0" fontId="18" fillId="0" borderId="184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162" xfId="0" applyFont="1" applyFill="1" applyBorder="1" applyAlignment="1">
      <alignment horizontal="center"/>
    </xf>
    <xf numFmtId="0" fontId="18" fillId="0" borderId="162" xfId="0" applyFont="1" applyFill="1" applyBorder="1" applyAlignment="1">
      <alignment horizontal="center"/>
    </xf>
    <xf numFmtId="0" fontId="5" fillId="0" borderId="16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65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92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left"/>
    </xf>
    <xf numFmtId="0" fontId="18" fillId="0" borderId="33" xfId="0" applyFont="1" applyFill="1" applyBorder="1" applyAlignment="1">
      <alignment/>
    </xf>
    <xf numFmtId="0" fontId="18" fillId="0" borderId="32" xfId="0" applyFont="1" applyFill="1" applyBorder="1" applyAlignment="1">
      <alignment horizontal="right"/>
    </xf>
    <xf numFmtId="0" fontId="1" fillId="0" borderId="192" xfId="0" applyFont="1" applyBorder="1" applyAlignment="1">
      <alignment horizontal="center" wrapText="1"/>
    </xf>
    <xf numFmtId="0" fontId="18" fillId="0" borderId="73" xfId="0" applyFont="1" applyFill="1" applyBorder="1" applyAlignment="1">
      <alignment horizontal="left"/>
    </xf>
    <xf numFmtId="0" fontId="18" fillId="0" borderId="77" xfId="0" applyFont="1" applyFill="1" applyBorder="1" applyAlignment="1">
      <alignment/>
    </xf>
    <xf numFmtId="0" fontId="18" fillId="0" borderId="51" xfId="0" applyFont="1" applyFill="1" applyBorder="1" applyAlignment="1">
      <alignment horizontal="right"/>
    </xf>
    <xf numFmtId="0" fontId="5" fillId="0" borderId="52" xfId="0" applyFont="1" applyFill="1" applyBorder="1" applyAlignment="1">
      <alignment horizontal="right"/>
    </xf>
    <xf numFmtId="0" fontId="5" fillId="0" borderId="54" xfId="0" applyFont="1" applyFill="1" applyBorder="1" applyAlignment="1">
      <alignment horizontal="center"/>
    </xf>
    <xf numFmtId="0" fontId="5" fillId="0" borderId="169" xfId="0" applyFont="1" applyFill="1" applyBorder="1" applyAlignment="1">
      <alignment horizontal="center"/>
    </xf>
    <xf numFmtId="0" fontId="18" fillId="0" borderId="169" xfId="0" applyFont="1" applyFill="1" applyBorder="1" applyAlignment="1">
      <alignment horizontal="center"/>
    </xf>
    <xf numFmtId="0" fontId="5" fillId="0" borderId="170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124" xfId="0" applyFont="1" applyFill="1" applyBorder="1" applyAlignment="1">
      <alignment horizontal="center"/>
    </xf>
    <xf numFmtId="0" fontId="18" fillId="0" borderId="124" xfId="0" applyFont="1" applyFill="1" applyBorder="1" applyAlignment="1">
      <alignment horizontal="center"/>
    </xf>
    <xf numFmtId="0" fontId="5" fillId="0" borderId="167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203" xfId="0" applyFont="1" applyBorder="1" applyAlignment="1">
      <alignment horizontal="center" wrapText="1"/>
    </xf>
    <xf numFmtId="0" fontId="18" fillId="0" borderId="46" xfId="0" applyFont="1" applyFill="1" applyBorder="1" applyAlignment="1">
      <alignment horizontal="center"/>
    </xf>
    <xf numFmtId="0" fontId="18" fillId="0" borderId="98" xfId="0" applyFont="1" applyFill="1" applyBorder="1" applyAlignment="1">
      <alignment/>
    </xf>
    <xf numFmtId="0" fontId="5" fillId="34" borderId="98" xfId="0" applyFont="1" applyFill="1" applyBorder="1" applyAlignment="1">
      <alignment horizontal="right"/>
    </xf>
    <xf numFmtId="0" fontId="5" fillId="34" borderId="48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19" fillId="34" borderId="48" xfId="0" applyFont="1" applyFill="1" applyBorder="1" applyAlignment="1">
      <alignment horizontal="center"/>
    </xf>
    <xf numFmtId="0" fontId="19" fillId="34" borderId="46" xfId="0" applyFont="1" applyFill="1" applyBorder="1" applyAlignment="1">
      <alignment horizontal="center"/>
    </xf>
    <xf numFmtId="0" fontId="19" fillId="34" borderId="84" xfId="0" applyFont="1" applyFill="1" applyBorder="1" applyAlignment="1">
      <alignment horizontal="center"/>
    </xf>
    <xf numFmtId="0" fontId="5" fillId="34" borderId="194" xfId="0" applyFont="1" applyFill="1" applyBorder="1" applyAlignment="1">
      <alignment horizontal="center"/>
    </xf>
    <xf numFmtId="0" fontId="18" fillId="0" borderId="102" xfId="0" applyFont="1" applyFill="1" applyBorder="1" applyAlignment="1">
      <alignment horizontal="center"/>
    </xf>
    <xf numFmtId="0" fontId="18" fillId="0" borderId="172" xfId="0" applyFont="1" applyFill="1" applyBorder="1" applyAlignment="1">
      <alignment horizontal="left"/>
    </xf>
    <xf numFmtId="0" fontId="18" fillId="33" borderId="60" xfId="0" applyFont="1" applyFill="1" applyBorder="1" applyAlignment="1">
      <alignment horizontal="right"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center"/>
    </xf>
    <xf numFmtId="0" fontId="5" fillId="0" borderId="174" xfId="0" applyFont="1" applyBorder="1" applyAlignment="1">
      <alignment horizontal="center"/>
    </xf>
    <xf numFmtId="0" fontId="18" fillId="0" borderId="174" xfId="0" applyFont="1" applyBorder="1" applyAlignment="1">
      <alignment horizontal="center"/>
    </xf>
    <xf numFmtId="0" fontId="5" fillId="0" borderId="175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196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173" xfId="0" applyFont="1" applyFill="1" applyBorder="1" applyAlignment="1">
      <alignment horizontal="left"/>
    </xf>
    <xf numFmtId="0" fontId="18" fillId="0" borderId="59" xfId="0" applyFont="1" applyBorder="1" applyAlignment="1">
      <alignment horizontal="left" indent="1"/>
    </xf>
    <xf numFmtId="0" fontId="18" fillId="33" borderId="32" xfId="0" applyFont="1" applyFill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162" xfId="0" applyFont="1" applyBorder="1" applyAlignment="1">
      <alignment horizontal="center"/>
    </xf>
    <xf numFmtId="0" fontId="18" fillId="0" borderId="162" xfId="0" applyFont="1" applyBorder="1" applyAlignment="1">
      <alignment horizontal="center"/>
    </xf>
    <xf numFmtId="0" fontId="5" fillId="0" borderId="16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65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left"/>
    </xf>
    <xf numFmtId="0" fontId="18" fillId="0" borderId="33" xfId="0" applyFont="1" applyBorder="1" applyAlignment="1">
      <alignment horizontal="left" indent="2"/>
    </xf>
    <xf numFmtId="0" fontId="18" fillId="0" borderId="158" xfId="0" applyFont="1" applyFill="1" applyBorder="1" applyAlignment="1">
      <alignment horizontal="left"/>
    </xf>
    <xf numFmtId="0" fontId="18" fillId="0" borderId="159" xfId="0" applyFont="1" applyBorder="1" applyAlignment="1">
      <alignment horizontal="left" indent="2"/>
    </xf>
    <xf numFmtId="0" fontId="18" fillId="33" borderId="51" xfId="0" applyFont="1" applyFill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54" xfId="0" applyFont="1" applyBorder="1" applyAlignment="1">
      <alignment horizontal="center"/>
    </xf>
    <xf numFmtId="0" fontId="5" fillId="0" borderId="169" xfId="0" applyFont="1" applyBorder="1" applyAlignment="1">
      <alignment horizontal="center"/>
    </xf>
    <xf numFmtId="0" fontId="18" fillId="0" borderId="169" xfId="0" applyFont="1" applyBorder="1" applyAlignment="1">
      <alignment horizontal="center"/>
    </xf>
    <xf numFmtId="0" fontId="5" fillId="0" borderId="17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" fillId="0" borderId="203" xfId="0" applyFont="1" applyFill="1" applyBorder="1" applyAlignment="1">
      <alignment horizontal="center"/>
    </xf>
    <xf numFmtId="0" fontId="18" fillId="0" borderId="96" xfId="0" applyFont="1" applyFill="1" applyBorder="1" applyAlignment="1">
      <alignment horizontal="center"/>
    </xf>
    <xf numFmtId="0" fontId="18" fillId="0" borderId="177" xfId="0" applyFont="1" applyFill="1" applyBorder="1" applyAlignment="1">
      <alignment horizontal="left"/>
    </xf>
    <xf numFmtId="0" fontId="18" fillId="0" borderId="178" xfId="0" applyFont="1" applyBorder="1" applyAlignment="1">
      <alignment horizontal="left" indent="1"/>
    </xf>
    <xf numFmtId="0" fontId="18" fillId="33" borderId="87" xfId="0" applyFont="1" applyFill="1" applyBorder="1" applyAlignment="1">
      <alignment horizontal="right"/>
    </xf>
    <xf numFmtId="0" fontId="5" fillId="0" borderId="88" xfId="0" applyFont="1" applyBorder="1" applyAlignment="1">
      <alignment horizontal="right"/>
    </xf>
    <xf numFmtId="0" fontId="5" fillId="0" borderId="89" xfId="0" applyFont="1" applyBorder="1" applyAlignment="1">
      <alignment horizontal="center"/>
    </xf>
    <xf numFmtId="0" fontId="5" fillId="0" borderId="160" xfId="0" applyFont="1" applyBorder="1" applyAlignment="1">
      <alignment horizontal="center"/>
    </xf>
    <xf numFmtId="0" fontId="18" fillId="0" borderId="160" xfId="0" applyFont="1" applyBorder="1" applyAlignment="1">
      <alignment horizontal="center"/>
    </xf>
    <xf numFmtId="0" fontId="5" fillId="0" borderId="161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164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89" xfId="0" applyFont="1" applyBorder="1" applyAlignment="1">
      <alignment horizontal="center"/>
    </xf>
    <xf numFmtId="0" fontId="18" fillId="0" borderId="123" xfId="0" applyFont="1" applyFill="1" applyBorder="1" applyAlignment="1">
      <alignment horizontal="left"/>
    </xf>
    <xf numFmtId="0" fontId="18" fillId="0" borderId="77" xfId="0" applyFont="1" applyBorder="1" applyAlignment="1">
      <alignment horizontal="left" indent="1"/>
    </xf>
    <xf numFmtId="0" fontId="18" fillId="0" borderId="47" xfId="0" applyFont="1" applyBorder="1" applyAlignment="1">
      <alignment horizontal="left" indent="1"/>
    </xf>
    <xf numFmtId="0" fontId="18" fillId="0" borderId="49" xfId="0" applyFont="1" applyFill="1" applyBorder="1" applyAlignment="1">
      <alignment horizontal="left"/>
    </xf>
    <xf numFmtId="0" fontId="18" fillId="0" borderId="24" xfId="0" applyFont="1" applyBorder="1" applyAlignment="1">
      <alignment horizontal="left" indent="1"/>
    </xf>
    <xf numFmtId="0" fontId="20" fillId="0" borderId="62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8" fillId="0" borderId="33" xfId="0" applyFont="1" applyFill="1" applyBorder="1" applyAlignment="1">
      <alignment horizontal="left" indent="2"/>
    </xf>
    <xf numFmtId="0" fontId="18" fillId="0" borderId="33" xfId="0" applyFont="1" applyBorder="1" applyAlignment="1">
      <alignment horizontal="left" indent="1"/>
    </xf>
    <xf numFmtId="0" fontId="18" fillId="0" borderId="193" xfId="0" applyFont="1" applyFill="1" applyBorder="1" applyAlignment="1">
      <alignment horizontal="left"/>
    </xf>
    <xf numFmtId="0" fontId="18" fillId="0" borderId="40" xfId="0" applyFont="1" applyBorder="1" applyAlignment="1">
      <alignment horizontal="left" indent="1"/>
    </xf>
    <xf numFmtId="0" fontId="18" fillId="33" borderId="73" xfId="0" applyFont="1" applyFill="1" applyBorder="1" applyAlignment="1">
      <alignment horizontal="right"/>
    </xf>
    <xf numFmtId="0" fontId="5" fillId="0" borderId="74" xfId="0" applyFont="1" applyBorder="1" applyAlignment="1">
      <alignment horizontal="right"/>
    </xf>
    <xf numFmtId="0" fontId="5" fillId="0" borderId="78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18" fillId="0" borderId="124" xfId="0" applyFont="1" applyBorder="1" applyAlignment="1">
      <alignment horizontal="center"/>
    </xf>
    <xf numFmtId="0" fontId="5" fillId="0" borderId="166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167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8" fillId="0" borderId="204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195" xfId="0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34" borderId="102" xfId="0" applyFont="1" applyFill="1" applyBorder="1" applyAlignment="1">
      <alignment horizontal="right"/>
    </xf>
    <xf numFmtId="0" fontId="5" fillId="34" borderId="103" xfId="0" applyFont="1" applyFill="1" applyBorder="1" applyAlignment="1">
      <alignment horizontal="right"/>
    </xf>
    <xf numFmtId="0" fontId="5" fillId="34" borderId="104" xfId="0" applyFont="1" applyFill="1" applyBorder="1" applyAlignment="1">
      <alignment horizontal="right"/>
    </xf>
    <xf numFmtId="0" fontId="5" fillId="34" borderId="99" xfId="0" applyFont="1" applyFill="1" applyBorder="1" applyAlignment="1">
      <alignment horizontal="right"/>
    </xf>
    <xf numFmtId="0" fontId="5" fillId="34" borderId="105" xfId="0" applyFont="1" applyFill="1" applyBorder="1" applyAlignment="1">
      <alignment horizontal="right"/>
    </xf>
    <xf numFmtId="0" fontId="19" fillId="34" borderId="106" xfId="0" applyFont="1" applyFill="1" applyBorder="1" applyAlignment="1">
      <alignment horizontal="right"/>
    </xf>
    <xf numFmtId="0" fontId="19" fillId="34" borderId="103" xfId="0" applyFont="1" applyFill="1" applyBorder="1" applyAlignment="1">
      <alignment horizontal="right"/>
    </xf>
    <xf numFmtId="0" fontId="19" fillId="34" borderId="104" xfId="0" applyFont="1" applyFill="1" applyBorder="1" applyAlignment="1">
      <alignment horizontal="right"/>
    </xf>
    <xf numFmtId="0" fontId="19" fillId="34" borderId="99" xfId="0" applyFont="1" applyFill="1" applyBorder="1" applyAlignment="1">
      <alignment horizontal="right"/>
    </xf>
    <xf numFmtId="0" fontId="19" fillId="34" borderId="105" xfId="0" applyFont="1" applyFill="1" applyBorder="1" applyAlignment="1">
      <alignment horizontal="right"/>
    </xf>
    <xf numFmtId="0" fontId="18" fillId="0" borderId="31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" fillId="0" borderId="205" xfId="0" applyFont="1" applyFill="1" applyBorder="1" applyAlignment="1">
      <alignment horizontal="left"/>
    </xf>
    <xf numFmtId="0" fontId="5" fillId="0" borderId="61" xfId="0" applyFont="1" applyBorder="1" applyAlignment="1">
      <alignment horizontal="center"/>
    </xf>
    <xf numFmtId="0" fontId="18" fillId="0" borderId="95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right"/>
    </xf>
    <xf numFmtId="0" fontId="5" fillId="0" borderId="70" xfId="0" applyFont="1" applyBorder="1" applyAlignment="1">
      <alignment horizontal="right"/>
    </xf>
    <xf numFmtId="0" fontId="5" fillId="0" borderId="69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18" fillId="0" borderId="108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18" fillId="0" borderId="107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5" fillId="0" borderId="172" xfId="0" applyFont="1" applyFill="1" applyBorder="1" applyAlignment="1">
      <alignment horizontal="left"/>
    </xf>
    <xf numFmtId="0" fontId="5" fillId="0" borderId="48" xfId="0" applyFont="1" applyFill="1" applyBorder="1" applyAlignment="1">
      <alignment/>
    </xf>
    <xf numFmtId="0" fontId="5" fillId="34" borderId="47" xfId="0" applyFont="1" applyFill="1" applyBorder="1" applyAlignment="1">
      <alignment horizontal="right"/>
    </xf>
    <xf numFmtId="0" fontId="5" fillId="34" borderId="103" xfId="0" applyFont="1" applyFill="1" applyBorder="1" applyAlignment="1">
      <alignment horizontal="center"/>
    </xf>
    <xf numFmtId="0" fontId="5" fillId="34" borderId="105" xfId="0" applyFont="1" applyFill="1" applyBorder="1" applyAlignment="1">
      <alignment horizontal="center"/>
    </xf>
    <xf numFmtId="0" fontId="19" fillId="34" borderId="99" xfId="0" applyFont="1" applyFill="1" applyBorder="1" applyAlignment="1">
      <alignment horizontal="center"/>
    </xf>
    <xf numFmtId="0" fontId="19" fillId="34" borderId="103" xfId="0" applyFont="1" applyFill="1" applyBorder="1" applyAlignment="1">
      <alignment horizontal="center"/>
    </xf>
    <xf numFmtId="0" fontId="19" fillId="34" borderId="105" xfId="0" applyFont="1" applyFill="1" applyBorder="1" applyAlignment="1">
      <alignment horizontal="center"/>
    </xf>
    <xf numFmtId="0" fontId="18" fillId="0" borderId="110" xfId="0" applyFont="1" applyBorder="1" applyAlignment="1">
      <alignment horizontal="center"/>
    </xf>
    <xf numFmtId="0" fontId="18" fillId="0" borderId="111" xfId="0" applyFont="1" applyBorder="1" applyAlignment="1">
      <alignment horizontal="left"/>
    </xf>
    <xf numFmtId="0" fontId="18" fillId="0" borderId="111" xfId="0" applyFont="1" applyBorder="1" applyAlignment="1">
      <alignment/>
    </xf>
    <xf numFmtId="0" fontId="18" fillId="33" borderId="112" xfId="0" applyFont="1" applyFill="1" applyBorder="1" applyAlignment="1">
      <alignment horizontal="right"/>
    </xf>
    <xf numFmtId="0" fontId="18" fillId="0" borderId="113" xfId="0" applyNumberFormat="1" applyFont="1" applyFill="1" applyBorder="1" applyAlignment="1">
      <alignment horizontal="right"/>
    </xf>
    <xf numFmtId="0" fontId="18" fillId="0" borderId="180" xfId="0" applyNumberFormat="1" applyFont="1" applyFill="1" applyBorder="1" applyAlignment="1">
      <alignment horizontal="right"/>
    </xf>
    <xf numFmtId="0" fontId="18" fillId="0" borderId="13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1" fillId="0" borderId="113" xfId="0" applyNumberFormat="1" applyFont="1" applyFill="1" applyBorder="1" applyAlignment="1">
      <alignment horizontal="right"/>
    </xf>
    <xf numFmtId="0" fontId="1" fillId="0" borderId="180" xfId="0" applyNumberFormat="1" applyFont="1" applyFill="1" applyBorder="1" applyAlignment="1">
      <alignment horizontal="right"/>
    </xf>
    <xf numFmtId="0" fontId="1" fillId="0" borderId="114" xfId="0" applyFont="1" applyBorder="1" applyAlignment="1">
      <alignment horizontal="center"/>
    </xf>
    <xf numFmtId="0" fontId="5" fillId="0" borderId="206" xfId="0" applyFont="1" applyBorder="1" applyAlignment="1">
      <alignment horizontal="center"/>
    </xf>
    <xf numFmtId="0" fontId="18" fillId="0" borderId="116" xfId="0" applyFont="1" applyBorder="1" applyAlignment="1">
      <alignment horizontal="center"/>
    </xf>
    <xf numFmtId="0" fontId="18" fillId="0" borderId="117" xfId="0" applyFont="1" applyBorder="1" applyAlignment="1">
      <alignment horizontal="left"/>
    </xf>
    <xf numFmtId="0" fontId="18" fillId="0" borderId="117" xfId="0" applyFont="1" applyBorder="1" applyAlignment="1">
      <alignment/>
    </xf>
    <xf numFmtId="49" fontId="18" fillId="0" borderId="32" xfId="0" applyNumberFormat="1" applyFont="1" applyBorder="1" applyAlignment="1">
      <alignment horizontal="center"/>
    </xf>
    <xf numFmtId="0" fontId="18" fillId="0" borderId="118" xfId="0" applyFont="1" applyFill="1" applyBorder="1" applyAlignment="1">
      <alignment horizontal="right"/>
    </xf>
    <xf numFmtId="49" fontId="18" fillId="0" borderId="119" xfId="0" applyNumberFormat="1" applyFont="1" applyFill="1" applyBorder="1" applyAlignment="1">
      <alignment horizontal="right"/>
    </xf>
    <xf numFmtId="49" fontId="18" fillId="0" borderId="120" xfId="0" applyNumberFormat="1" applyFont="1" applyFill="1" applyBorder="1" applyAlignment="1">
      <alignment horizontal="right"/>
    </xf>
    <xf numFmtId="49" fontId="18" fillId="0" borderId="120" xfId="0" applyNumberFormat="1" applyFont="1" applyFill="1" applyBorder="1" applyAlignment="1">
      <alignment horizontal="center"/>
    </xf>
    <xf numFmtId="49" fontId="18" fillId="0" borderId="121" xfId="0" applyNumberFormat="1" applyFont="1" applyFill="1" applyBorder="1" applyAlignment="1">
      <alignment horizontal="center"/>
    </xf>
    <xf numFmtId="49" fontId="18" fillId="0" borderId="118" xfId="0" applyNumberFormat="1" applyFont="1" applyFill="1" applyBorder="1" applyAlignment="1">
      <alignment horizontal="center"/>
    </xf>
    <xf numFmtId="49" fontId="18" fillId="0" borderId="119" xfId="0" applyNumberFormat="1" applyFont="1" applyFill="1" applyBorder="1" applyAlignment="1">
      <alignment horizontal="center"/>
    </xf>
    <xf numFmtId="49" fontId="1" fillId="0" borderId="121" xfId="0" applyNumberFormat="1" applyFont="1" applyFill="1" applyBorder="1" applyAlignment="1">
      <alignment horizontal="right"/>
    </xf>
    <xf numFmtId="0" fontId="1" fillId="0" borderId="118" xfId="0" applyFont="1" applyBorder="1" applyAlignment="1">
      <alignment horizontal="center"/>
    </xf>
    <xf numFmtId="0" fontId="5" fillId="0" borderId="207" xfId="0" applyFont="1" applyBorder="1" applyAlignment="1">
      <alignment horizontal="center"/>
    </xf>
    <xf numFmtId="0" fontId="18" fillId="0" borderId="95" xfId="0" applyFont="1" applyBorder="1" applyAlignment="1">
      <alignment horizontal="center"/>
    </xf>
    <xf numFmtId="0" fontId="18" fillId="0" borderId="123" xfId="0" applyFont="1" applyBorder="1" applyAlignment="1">
      <alignment horizontal="left"/>
    </xf>
    <xf numFmtId="0" fontId="18" fillId="0" borderId="73" xfId="0" applyFont="1" applyBorder="1" applyAlignment="1">
      <alignment/>
    </xf>
    <xf numFmtId="0" fontId="18" fillId="0" borderId="73" xfId="0" applyFont="1" applyBorder="1" applyAlignment="1">
      <alignment horizontal="center"/>
    </xf>
    <xf numFmtId="0" fontId="5" fillId="0" borderId="79" xfId="0" applyFont="1" applyBorder="1" applyAlignment="1">
      <alignment/>
    </xf>
    <xf numFmtId="0" fontId="18" fillId="0" borderId="78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0" borderId="79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8" fillId="0" borderId="195" xfId="0" applyFont="1" applyBorder="1" applyAlignment="1">
      <alignment horizontal="center"/>
    </xf>
    <xf numFmtId="0" fontId="18" fillId="0" borderId="208" xfId="0" applyFont="1" applyBorder="1" applyAlignment="1">
      <alignment horizontal="center"/>
    </xf>
    <xf numFmtId="0" fontId="18" fillId="0" borderId="145" xfId="0" applyFont="1" applyBorder="1" applyAlignment="1">
      <alignment horizontal="left"/>
    </xf>
    <xf numFmtId="0" fontId="18" fillId="0" borderId="209" xfId="0" applyFont="1" applyBorder="1" applyAlignment="1">
      <alignment/>
    </xf>
    <xf numFmtId="0" fontId="18" fillId="0" borderId="209" xfId="0" applyFont="1" applyBorder="1" applyAlignment="1">
      <alignment horizontal="center"/>
    </xf>
    <xf numFmtId="0" fontId="5" fillId="0" borderId="210" xfId="0" applyFont="1" applyBorder="1" applyAlignment="1">
      <alignment/>
    </xf>
    <xf numFmtId="0" fontId="18" fillId="0" borderId="211" xfId="0" applyFont="1" applyBorder="1" applyAlignment="1">
      <alignment horizontal="center"/>
    </xf>
    <xf numFmtId="0" fontId="18" fillId="0" borderId="212" xfId="0" applyFont="1" applyBorder="1" applyAlignment="1">
      <alignment horizontal="center"/>
    </xf>
    <xf numFmtId="0" fontId="18" fillId="0" borderId="213" xfId="0" applyFont="1" applyBorder="1" applyAlignment="1">
      <alignment horizontal="center"/>
    </xf>
    <xf numFmtId="0" fontId="18" fillId="0" borderId="214" xfId="0" applyFont="1" applyBorder="1" applyAlignment="1">
      <alignment horizontal="center"/>
    </xf>
    <xf numFmtId="0" fontId="18" fillId="0" borderId="210" xfId="0" applyFont="1" applyBorder="1" applyAlignment="1">
      <alignment horizontal="center"/>
    </xf>
    <xf numFmtId="0" fontId="5" fillId="0" borderId="213" xfId="0" applyFont="1" applyBorder="1" applyAlignment="1">
      <alignment horizontal="center"/>
    </xf>
    <xf numFmtId="0" fontId="1" fillId="0" borderId="210" xfId="0" applyFont="1" applyBorder="1" applyAlignment="1">
      <alignment horizontal="center"/>
    </xf>
    <xf numFmtId="0" fontId="18" fillId="0" borderId="2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134" xfId="0" applyFont="1" applyBorder="1" applyAlignment="1">
      <alignment horizontal="left" wrapText="1"/>
    </xf>
    <xf numFmtId="0" fontId="18" fillId="0" borderId="134" xfId="0" applyFont="1" applyFill="1" applyBorder="1" applyAlignment="1">
      <alignment horizontal="left" wrapText="1"/>
    </xf>
    <xf numFmtId="0" fontId="18" fillId="0" borderId="135" xfId="0" applyFont="1" applyBorder="1" applyAlignment="1">
      <alignment horizontal="left" wrapText="1"/>
    </xf>
    <xf numFmtId="0" fontId="18" fillId="0" borderId="134" xfId="0" applyFont="1" applyBorder="1" applyAlignment="1">
      <alignment horizontal="center" wrapText="1"/>
    </xf>
    <xf numFmtId="0" fontId="18" fillId="0" borderId="136" xfId="0" applyFont="1" applyFill="1" applyBorder="1" applyAlignment="1">
      <alignment horizontal="center" wrapText="1"/>
    </xf>
    <xf numFmtId="0" fontId="18" fillId="0" borderId="139" xfId="0" applyFont="1" applyFill="1" applyBorder="1" applyAlignment="1">
      <alignment horizontal="center" wrapText="1"/>
    </xf>
    <xf numFmtId="0" fontId="18" fillId="0" borderId="134" xfId="0" applyFont="1" applyFill="1" applyBorder="1" applyAlignment="1">
      <alignment horizontal="center" wrapText="1"/>
    </xf>
    <xf numFmtId="0" fontId="18" fillId="0" borderId="140" xfId="0" applyFont="1" applyFill="1" applyBorder="1" applyAlignment="1">
      <alignment horizontal="center" wrapText="1"/>
    </xf>
    <xf numFmtId="0" fontId="18" fillId="33" borderId="135" xfId="0" applyFont="1" applyFill="1" applyBorder="1" applyAlignment="1">
      <alignment horizontal="left" wrapText="1"/>
    </xf>
    <xf numFmtId="0" fontId="18" fillId="33" borderId="134" xfId="0" applyFont="1" applyFill="1" applyBorder="1" applyAlignment="1">
      <alignment horizontal="left" wrapText="1"/>
    </xf>
    <xf numFmtId="0" fontId="18" fillId="33" borderId="136" xfId="0" applyFont="1" applyFill="1" applyBorder="1" applyAlignment="1">
      <alignment horizontal="left" wrapText="1"/>
    </xf>
    <xf numFmtId="0" fontId="18" fillId="33" borderId="137" xfId="0" applyFont="1" applyFill="1" applyBorder="1" applyAlignment="1">
      <alignment horizontal="left" wrapText="1"/>
    </xf>
    <xf numFmtId="0" fontId="18" fillId="33" borderId="138" xfId="0" applyFont="1" applyFill="1" applyBorder="1" applyAlignment="1">
      <alignment horizontal="center" wrapText="1"/>
    </xf>
    <xf numFmtId="0" fontId="18" fillId="33" borderId="139" xfId="0" applyFont="1" applyFill="1" applyBorder="1" applyAlignment="1">
      <alignment horizontal="center" wrapText="1"/>
    </xf>
    <xf numFmtId="0" fontId="18" fillId="33" borderId="134" xfId="0" applyFont="1" applyFill="1" applyBorder="1" applyAlignment="1">
      <alignment horizontal="center" wrapText="1"/>
    </xf>
    <xf numFmtId="0" fontId="18" fillId="33" borderId="140" xfId="0" applyFont="1" applyFill="1" applyBorder="1" applyAlignment="1">
      <alignment horizontal="center" wrapText="1"/>
    </xf>
    <xf numFmtId="0" fontId="18" fillId="0" borderId="136" xfId="0" applyFont="1" applyFill="1" applyBorder="1" applyAlignment="1">
      <alignment horizontal="left" wrapText="1"/>
    </xf>
    <xf numFmtId="0" fontId="18" fillId="0" borderId="137" xfId="0" applyFont="1" applyFill="1" applyBorder="1" applyAlignment="1">
      <alignment horizontal="left" wrapText="1"/>
    </xf>
    <xf numFmtId="0" fontId="18" fillId="0" borderId="138" xfId="0" applyFont="1" applyFill="1" applyBorder="1" applyAlignment="1">
      <alignment horizontal="center" wrapText="1"/>
    </xf>
    <xf numFmtId="0" fontId="18" fillId="0" borderId="139" xfId="0" applyFont="1" applyFill="1" applyBorder="1" applyAlignment="1">
      <alignment horizontal="left" wrapText="1"/>
    </xf>
    <xf numFmtId="0" fontId="18" fillId="0" borderId="141" xfId="0" applyFont="1" applyBorder="1" applyAlignment="1">
      <alignment horizontal="left" wrapText="1"/>
    </xf>
    <xf numFmtId="0" fontId="18" fillId="0" borderId="142" xfId="0" applyFont="1" applyBorder="1" applyAlignment="1">
      <alignment horizontal="left" wrapText="1"/>
    </xf>
    <xf numFmtId="0" fontId="18" fillId="0" borderId="143" xfId="0" applyFont="1" applyFill="1" applyBorder="1" applyAlignment="1">
      <alignment horizontal="left" wrapText="1"/>
    </xf>
    <xf numFmtId="0" fontId="18" fillId="0" borderId="144" xfId="0" applyFont="1" applyFill="1" applyBorder="1" applyAlignment="1">
      <alignment horizontal="left" wrapText="1"/>
    </xf>
    <xf numFmtId="0" fontId="18" fillId="0" borderId="145" xfId="0" applyFont="1" applyFill="1" applyBorder="1" applyAlignment="1">
      <alignment horizontal="center" wrapText="1"/>
    </xf>
    <xf numFmtId="0" fontId="18" fillId="0" borderId="146" xfId="0" applyFont="1" applyFill="1" applyBorder="1" applyAlignment="1">
      <alignment horizontal="left" wrapText="1"/>
    </xf>
    <xf numFmtId="0" fontId="18" fillId="0" borderId="142" xfId="0" applyFont="1" applyFill="1" applyBorder="1" applyAlignment="1">
      <alignment horizontal="left" wrapText="1"/>
    </xf>
    <xf numFmtId="0" fontId="18" fillId="0" borderId="147" xfId="0" applyFont="1" applyFill="1" applyBorder="1" applyAlignment="1">
      <alignment horizontal="center" wrapText="1"/>
    </xf>
    <xf numFmtId="0" fontId="18" fillId="0" borderId="146" xfId="0" applyFont="1" applyFill="1" applyBorder="1" applyAlignment="1">
      <alignment horizontal="center" wrapText="1"/>
    </xf>
    <xf numFmtId="0" fontId="18" fillId="0" borderId="142" xfId="0" applyFont="1" applyFill="1" applyBorder="1" applyAlignment="1">
      <alignment horizontal="center" wrapText="1"/>
    </xf>
    <xf numFmtId="0" fontId="18" fillId="0" borderId="148" xfId="0" applyFont="1" applyBorder="1" applyAlignment="1">
      <alignment horizontal="left" wrapText="1"/>
    </xf>
    <xf numFmtId="0" fontId="18" fillId="0" borderId="149" xfId="0" applyFont="1" applyBorder="1" applyAlignment="1">
      <alignment horizontal="left" wrapText="1"/>
    </xf>
    <xf numFmtId="0" fontId="18" fillId="0" borderId="150" xfId="0" applyFont="1" applyFill="1" applyBorder="1" applyAlignment="1">
      <alignment horizontal="left" wrapText="1"/>
    </xf>
    <xf numFmtId="0" fontId="18" fillId="0" borderId="151" xfId="0" applyFont="1" applyFill="1" applyBorder="1" applyAlignment="1">
      <alignment horizontal="left" wrapText="1"/>
    </xf>
    <xf numFmtId="0" fontId="18" fillId="0" borderId="152" xfId="0" applyFont="1" applyFill="1" applyBorder="1" applyAlignment="1">
      <alignment horizontal="center" wrapText="1"/>
    </xf>
    <xf numFmtId="0" fontId="18" fillId="0" borderId="153" xfId="0" applyFont="1" applyFill="1" applyBorder="1" applyAlignment="1">
      <alignment horizontal="left" wrapText="1"/>
    </xf>
    <xf numFmtId="0" fontId="18" fillId="0" borderId="149" xfId="0" applyFont="1" applyFill="1" applyBorder="1" applyAlignment="1">
      <alignment horizontal="left" wrapText="1"/>
    </xf>
    <xf numFmtId="0" fontId="18" fillId="0" borderId="154" xfId="0" applyFont="1" applyFill="1" applyBorder="1" applyAlignment="1">
      <alignment horizontal="center" wrapText="1"/>
    </xf>
    <xf numFmtId="0" fontId="18" fillId="0" borderId="153" xfId="0" applyFont="1" applyFill="1" applyBorder="1" applyAlignment="1">
      <alignment horizontal="center" wrapText="1"/>
    </xf>
    <xf numFmtId="0" fontId="18" fillId="0" borderId="149" xfId="0" applyFont="1" applyFill="1" applyBorder="1" applyAlignment="1">
      <alignment horizontal="center" wrapText="1"/>
    </xf>
    <xf numFmtId="0" fontId="18" fillId="0" borderId="216" xfId="0" applyFont="1" applyBorder="1" applyAlignment="1">
      <alignment/>
    </xf>
    <xf numFmtId="0" fontId="1" fillId="0" borderId="216" xfId="0" applyFont="1" applyBorder="1" applyAlignment="1">
      <alignment horizontal="center"/>
    </xf>
    <xf numFmtId="0" fontId="18" fillId="0" borderId="216" xfId="0" applyFont="1" applyBorder="1" applyAlignment="1">
      <alignment horizontal="center"/>
    </xf>
    <xf numFmtId="0" fontId="18" fillId="0" borderId="217" xfId="0" applyFont="1" applyBorder="1" applyAlignment="1">
      <alignment/>
    </xf>
    <xf numFmtId="0" fontId="1" fillId="0" borderId="218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55" xfId="0" applyFont="1" applyBorder="1" applyAlignment="1">
      <alignment/>
    </xf>
    <xf numFmtId="0" fontId="1" fillId="0" borderId="155" xfId="0" applyFont="1" applyBorder="1" applyAlignment="1">
      <alignment horizontal="center"/>
    </xf>
    <xf numFmtId="0" fontId="18" fillId="0" borderId="219" xfId="0" applyFont="1" applyBorder="1" applyAlignment="1">
      <alignment/>
    </xf>
    <xf numFmtId="0" fontId="1" fillId="0" borderId="22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221" xfId="0" applyFont="1" applyBorder="1" applyAlignment="1">
      <alignment/>
    </xf>
    <xf numFmtId="0" fontId="1" fillId="0" borderId="221" xfId="0" applyFont="1" applyBorder="1" applyAlignment="1">
      <alignment horizontal="center"/>
    </xf>
    <xf numFmtId="0" fontId="18" fillId="0" borderId="222" xfId="0" applyFont="1" applyBorder="1" applyAlignment="1">
      <alignment horizontal="center"/>
    </xf>
    <xf numFmtId="0" fontId="18" fillId="0" borderId="223" xfId="0" applyFont="1" applyBorder="1" applyAlignment="1">
      <alignment horizontal="center"/>
    </xf>
    <xf numFmtId="0" fontId="18" fillId="0" borderId="224" xfId="0" applyFont="1" applyBorder="1" applyAlignment="1">
      <alignment horizontal="center"/>
    </xf>
    <xf numFmtId="0" fontId="18" fillId="0" borderId="225" xfId="0" applyFont="1" applyBorder="1" applyAlignment="1">
      <alignment horizontal="center"/>
    </xf>
    <xf numFmtId="0" fontId="18" fillId="0" borderId="226" xfId="0" applyFont="1" applyBorder="1" applyAlignment="1">
      <alignment horizontal="center"/>
    </xf>
    <xf numFmtId="0" fontId="18" fillId="0" borderId="227" xfId="0" applyFont="1" applyBorder="1" applyAlignment="1">
      <alignment/>
    </xf>
    <xf numFmtId="0" fontId="1" fillId="0" borderId="228" xfId="0" applyFont="1" applyBorder="1" applyAlignment="1">
      <alignment horizontal="center"/>
    </xf>
    <xf numFmtId="0" fontId="12" fillId="0" borderId="229" xfId="0" applyFont="1" applyBorder="1" applyAlignment="1">
      <alignment/>
    </xf>
    <xf numFmtId="0" fontId="0" fillId="0" borderId="229" xfId="0" applyBorder="1" applyAlignment="1">
      <alignment/>
    </xf>
    <xf numFmtId="0" fontId="0" fillId="0" borderId="230" xfId="0" applyBorder="1" applyAlignment="1">
      <alignment/>
    </xf>
    <xf numFmtId="0" fontId="0" fillId="0" borderId="231" xfId="0" applyBorder="1" applyAlignment="1">
      <alignment/>
    </xf>
    <xf numFmtId="0" fontId="0" fillId="0" borderId="89" xfId="0" applyBorder="1" applyAlignment="1">
      <alignment/>
    </xf>
    <xf numFmtId="0" fontId="0" fillId="0" borderId="232" xfId="0" applyBorder="1" applyAlignment="1">
      <alignment/>
    </xf>
    <xf numFmtId="0" fontId="0" fillId="0" borderId="62" xfId="0" applyBorder="1" applyAlignment="1">
      <alignment/>
    </xf>
    <xf numFmtId="0" fontId="0" fillId="0" borderId="233" xfId="0" applyBorder="1" applyAlignment="1">
      <alignment/>
    </xf>
    <xf numFmtId="0" fontId="0" fillId="0" borderId="234" xfId="0" applyBorder="1" applyAlignment="1">
      <alignment/>
    </xf>
    <xf numFmtId="0" fontId="0" fillId="0" borderId="146" xfId="0" applyBorder="1" applyAlignment="1">
      <alignment/>
    </xf>
    <xf numFmtId="0" fontId="0" fillId="0" borderId="235" xfId="0" applyBorder="1" applyAlignment="1">
      <alignment/>
    </xf>
    <xf numFmtId="0" fontId="1" fillId="33" borderId="236" xfId="0" applyFont="1" applyFill="1" applyBorder="1" applyAlignment="1">
      <alignment horizontal="center"/>
    </xf>
    <xf numFmtId="0" fontId="1" fillId="33" borderId="237" xfId="0" applyFont="1" applyFill="1" applyBorder="1" applyAlignment="1">
      <alignment horizontal="left"/>
    </xf>
    <xf numFmtId="0" fontId="18" fillId="33" borderId="238" xfId="0" applyFont="1" applyFill="1" applyBorder="1" applyAlignment="1">
      <alignment horizontal="left"/>
    </xf>
    <xf numFmtId="0" fontId="1" fillId="33" borderId="239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1" fillId="33" borderId="240" xfId="0" applyFont="1" applyFill="1" applyBorder="1" applyAlignment="1">
      <alignment/>
    </xf>
    <xf numFmtId="0" fontId="1" fillId="33" borderId="241" xfId="0" applyFont="1" applyFill="1" applyBorder="1" applyAlignment="1">
      <alignment/>
    </xf>
    <xf numFmtId="0" fontId="1" fillId="33" borderId="242" xfId="0" applyFont="1" applyFill="1" applyBorder="1" applyAlignment="1">
      <alignment/>
    </xf>
    <xf numFmtId="0" fontId="18" fillId="0" borderId="243" xfId="0" applyFont="1" applyBorder="1" applyAlignment="1">
      <alignment horizontal="center"/>
    </xf>
    <xf numFmtId="0" fontId="18" fillId="0" borderId="177" xfId="0" applyFont="1" applyBorder="1" applyAlignment="1">
      <alignment/>
    </xf>
    <xf numFmtId="0" fontId="18" fillId="0" borderId="178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233" xfId="0" applyFont="1" applyBorder="1" applyAlignment="1">
      <alignment horizontal="center"/>
    </xf>
    <xf numFmtId="0" fontId="18" fillId="0" borderId="233" xfId="0" applyFont="1" applyBorder="1" applyAlignment="1">
      <alignment/>
    </xf>
    <xf numFmtId="0" fontId="18" fillId="0" borderId="244" xfId="0" applyFont="1" applyBorder="1" applyAlignment="1">
      <alignment/>
    </xf>
    <xf numFmtId="0" fontId="18" fillId="0" borderId="234" xfId="0" applyFont="1" applyBorder="1" applyAlignment="1">
      <alignment/>
    </xf>
    <xf numFmtId="0" fontId="18" fillId="0" borderId="245" xfId="0" applyFont="1" applyBorder="1" applyAlignment="1">
      <alignment horizontal="center"/>
    </xf>
    <xf numFmtId="0" fontId="18" fillId="0" borderId="173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246" xfId="0" applyFont="1" applyBorder="1" applyAlignment="1">
      <alignment horizontal="center"/>
    </xf>
    <xf numFmtId="0" fontId="18" fillId="0" borderId="247" xfId="0" applyFont="1" applyBorder="1" applyAlignment="1">
      <alignment/>
    </xf>
    <xf numFmtId="0" fontId="18" fillId="0" borderId="246" xfId="0" applyFont="1" applyBorder="1" applyAlignment="1">
      <alignment/>
    </xf>
    <xf numFmtId="0" fontId="18" fillId="0" borderId="248" xfId="0" applyFont="1" applyBorder="1" applyAlignment="1">
      <alignment/>
    </xf>
    <xf numFmtId="0" fontId="18" fillId="0" borderId="249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250" xfId="0" applyFont="1" applyBorder="1" applyAlignment="1">
      <alignment horizontal="center"/>
    </xf>
    <xf numFmtId="0" fontId="18" fillId="0" borderId="78" xfId="0" applyFont="1" applyBorder="1" applyAlignment="1">
      <alignment/>
    </xf>
    <xf numFmtId="0" fontId="18" fillId="0" borderId="251" xfId="0" applyFont="1" applyBorder="1" applyAlignment="1">
      <alignment/>
    </xf>
    <xf numFmtId="0" fontId="18" fillId="0" borderId="252" xfId="0" applyFont="1" applyBorder="1" applyAlignment="1">
      <alignment horizontal="center"/>
    </xf>
    <xf numFmtId="0" fontId="18" fillId="0" borderId="251" xfId="0" applyFont="1" applyBorder="1" applyAlignment="1">
      <alignment horizontal="center"/>
    </xf>
    <xf numFmtId="0" fontId="18" fillId="0" borderId="253" xfId="0" applyFont="1" applyBorder="1" applyAlignment="1">
      <alignment/>
    </xf>
    <xf numFmtId="0" fontId="18" fillId="0" borderId="252" xfId="0" applyFont="1" applyBorder="1" applyAlignment="1">
      <alignment/>
    </xf>
    <xf numFmtId="0" fontId="1" fillId="33" borderId="136" xfId="0" applyFont="1" applyFill="1" applyBorder="1" applyAlignment="1">
      <alignment horizontal="center"/>
    </xf>
    <xf numFmtId="0" fontId="1" fillId="33" borderId="136" xfId="0" applyFont="1" applyFill="1" applyBorder="1" applyAlignment="1">
      <alignment/>
    </xf>
    <xf numFmtId="0" fontId="1" fillId="33" borderId="254" xfId="0" applyFont="1" applyFill="1" applyBorder="1" applyAlignment="1">
      <alignment/>
    </xf>
    <xf numFmtId="0" fontId="1" fillId="33" borderId="255" xfId="0" applyFont="1" applyFill="1" applyBorder="1" applyAlignment="1">
      <alignment/>
    </xf>
    <xf numFmtId="0" fontId="1" fillId="33" borderId="256" xfId="0" applyFont="1" applyFill="1" applyBorder="1" applyAlignment="1">
      <alignment/>
    </xf>
    <xf numFmtId="0" fontId="1" fillId="33" borderId="257" xfId="0" applyFont="1" applyFill="1" applyBorder="1" applyAlignment="1">
      <alignment/>
    </xf>
    <xf numFmtId="0" fontId="1" fillId="33" borderId="258" xfId="0" applyFont="1" applyFill="1" applyBorder="1" applyAlignment="1">
      <alignment/>
    </xf>
    <xf numFmtId="0" fontId="1" fillId="33" borderId="259" xfId="0" applyFont="1" applyFill="1" applyBorder="1" applyAlignment="1">
      <alignment/>
    </xf>
    <xf numFmtId="0" fontId="1" fillId="33" borderId="260" xfId="0" applyFont="1" applyFill="1" applyBorder="1" applyAlignment="1">
      <alignment/>
    </xf>
    <xf numFmtId="0" fontId="1" fillId="33" borderId="261" xfId="0" applyFont="1" applyFill="1" applyBorder="1" applyAlignment="1">
      <alignment/>
    </xf>
    <xf numFmtId="0" fontId="18" fillId="0" borderId="244" xfId="0" applyFont="1" applyBorder="1" applyAlignment="1">
      <alignment horizontal="center"/>
    </xf>
    <xf numFmtId="0" fontId="18" fillId="0" borderId="262" xfId="0" applyFont="1" applyBorder="1" applyAlignment="1">
      <alignment/>
    </xf>
    <xf numFmtId="0" fontId="18" fillId="0" borderId="87" xfId="0" applyFont="1" applyBorder="1" applyAlignment="1">
      <alignment/>
    </xf>
    <xf numFmtId="0" fontId="18" fillId="0" borderId="247" xfId="0" applyFont="1" applyBorder="1" applyAlignment="1">
      <alignment horizontal="center"/>
    </xf>
    <xf numFmtId="0" fontId="18" fillId="0" borderId="263" xfId="0" applyFont="1" applyBorder="1" applyAlignment="1">
      <alignment/>
    </xf>
    <xf numFmtId="0" fontId="1" fillId="33" borderId="257" xfId="0" applyFont="1" applyFill="1" applyBorder="1" applyAlignment="1">
      <alignment horizontal="center"/>
    </xf>
    <xf numFmtId="0" fontId="18" fillId="33" borderId="260" xfId="0" applyFont="1" applyFill="1" applyBorder="1" applyAlignment="1">
      <alignment/>
    </xf>
    <xf numFmtId="0" fontId="18" fillId="33" borderId="261" xfId="0" applyFont="1" applyFill="1" applyBorder="1" applyAlignment="1">
      <alignment/>
    </xf>
    <xf numFmtId="0" fontId="18" fillId="33" borderId="255" xfId="0" applyFont="1" applyFill="1" applyBorder="1" applyAlignment="1">
      <alignment/>
    </xf>
    <xf numFmtId="0" fontId="18" fillId="33" borderId="264" xfId="0" applyFont="1" applyFill="1" applyBorder="1" applyAlignment="1">
      <alignment/>
    </xf>
    <xf numFmtId="0" fontId="18" fillId="33" borderId="257" xfId="0" applyFont="1" applyFill="1" applyBorder="1" applyAlignment="1">
      <alignment/>
    </xf>
    <xf numFmtId="0" fontId="18" fillId="33" borderId="256" xfId="0" applyFont="1" applyFill="1" applyBorder="1" applyAlignment="1">
      <alignment/>
    </xf>
    <xf numFmtId="0" fontId="18" fillId="33" borderId="258" xfId="0" applyFont="1" applyFill="1" applyBorder="1" applyAlignment="1">
      <alignment/>
    </xf>
    <xf numFmtId="0" fontId="18" fillId="33" borderId="257" xfId="0" applyFont="1" applyFill="1" applyBorder="1" applyAlignment="1">
      <alignment horizontal="center"/>
    </xf>
    <xf numFmtId="0" fontId="18" fillId="33" borderId="259" xfId="0" applyFont="1" applyFill="1" applyBorder="1" applyAlignment="1">
      <alignment/>
    </xf>
    <xf numFmtId="0" fontId="18" fillId="0" borderId="265" xfId="0" applyFont="1" applyBorder="1" applyAlignment="1">
      <alignment horizontal="center"/>
    </xf>
    <xf numFmtId="0" fontId="18" fillId="0" borderId="173" xfId="0" applyFont="1" applyBorder="1" applyAlignment="1">
      <alignment/>
    </xf>
    <xf numFmtId="0" fontId="18" fillId="0" borderId="59" xfId="0" applyFont="1" applyFill="1" applyBorder="1" applyAlignment="1">
      <alignment/>
    </xf>
    <xf numFmtId="0" fontId="18" fillId="0" borderId="59" xfId="0" applyFont="1" applyBorder="1" applyAlignment="1">
      <alignment/>
    </xf>
    <xf numFmtId="0" fontId="18" fillId="0" borderId="266" xfId="0" applyFont="1" applyBorder="1" applyAlignment="1">
      <alignment/>
    </xf>
    <xf numFmtId="0" fontId="18" fillId="0" borderId="246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18" fillId="0" borderId="247" xfId="0" applyFont="1" applyBorder="1" applyAlignment="1">
      <alignment/>
    </xf>
    <xf numFmtId="0" fontId="18" fillId="0" borderId="246" xfId="0" applyFont="1" applyBorder="1" applyAlignment="1">
      <alignment/>
    </xf>
    <xf numFmtId="0" fontId="18" fillId="0" borderId="267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268" xfId="0" applyFont="1" applyBorder="1" applyAlignment="1">
      <alignment horizontal="center"/>
    </xf>
    <xf numFmtId="0" fontId="18" fillId="0" borderId="50" xfId="0" applyFont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33" xfId="0" applyFont="1" applyBorder="1" applyAlignment="1">
      <alignment/>
    </xf>
    <xf numFmtId="0" fontId="18" fillId="0" borderId="269" xfId="0" applyFont="1" applyBorder="1" applyAlignment="1">
      <alignment/>
    </xf>
    <xf numFmtId="0" fontId="18" fillId="0" borderId="249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270" xfId="0" applyFont="1" applyBorder="1" applyAlignment="1">
      <alignment horizontal="center"/>
    </xf>
    <xf numFmtId="0" fontId="18" fillId="0" borderId="77" xfId="0" applyFont="1" applyFill="1" applyBorder="1" applyAlignment="1">
      <alignment/>
    </xf>
    <xf numFmtId="0" fontId="18" fillId="0" borderId="77" xfId="0" applyFont="1" applyBorder="1" applyAlignment="1">
      <alignment/>
    </xf>
    <xf numFmtId="0" fontId="18" fillId="0" borderId="271" xfId="0" applyFont="1" applyBorder="1" applyAlignment="1">
      <alignment/>
    </xf>
    <xf numFmtId="0" fontId="18" fillId="0" borderId="251" xfId="0" applyFont="1" applyBorder="1" applyAlignment="1">
      <alignment/>
    </xf>
    <xf numFmtId="0" fontId="18" fillId="0" borderId="78" xfId="0" applyFont="1" applyBorder="1" applyAlignment="1">
      <alignment/>
    </xf>
    <xf numFmtId="0" fontId="18" fillId="0" borderId="252" xfId="0" applyFont="1" applyBorder="1" applyAlignment="1">
      <alignment/>
    </xf>
    <xf numFmtId="0" fontId="18" fillId="0" borderId="251" xfId="0" applyFont="1" applyBorder="1" applyAlignment="1">
      <alignment horizontal="center"/>
    </xf>
    <xf numFmtId="0" fontId="18" fillId="0" borderId="272" xfId="0" applyFont="1" applyBorder="1" applyAlignment="1">
      <alignment/>
    </xf>
    <xf numFmtId="0" fontId="18" fillId="0" borderId="73" xfId="0" applyFont="1" applyBorder="1" applyAlignment="1">
      <alignment/>
    </xf>
    <xf numFmtId="0" fontId="1" fillId="33" borderId="136" xfId="0" applyFont="1" applyFill="1" applyBorder="1" applyAlignment="1">
      <alignment/>
    </xf>
    <xf numFmtId="0" fontId="18" fillId="33" borderId="255" xfId="0" applyFont="1" applyFill="1" applyBorder="1" applyAlignment="1">
      <alignment/>
    </xf>
    <xf numFmtId="0" fontId="18" fillId="33" borderId="264" xfId="0" applyFont="1" applyFill="1" applyBorder="1" applyAlignment="1">
      <alignment/>
    </xf>
    <xf numFmtId="0" fontId="18" fillId="33" borderId="257" xfId="0" applyFont="1" applyFill="1" applyBorder="1" applyAlignment="1">
      <alignment/>
    </xf>
    <xf numFmtId="0" fontId="18" fillId="33" borderId="256" xfId="0" applyFont="1" applyFill="1" applyBorder="1" applyAlignment="1">
      <alignment/>
    </xf>
    <xf numFmtId="0" fontId="18" fillId="33" borderId="258" xfId="0" applyFont="1" applyFill="1" applyBorder="1" applyAlignment="1">
      <alignment/>
    </xf>
    <xf numFmtId="0" fontId="18" fillId="33" borderId="260" xfId="0" applyFont="1" applyFill="1" applyBorder="1" applyAlignment="1">
      <alignment/>
    </xf>
    <xf numFmtId="0" fontId="18" fillId="33" borderId="261" xfId="0" applyFont="1" applyFill="1" applyBorder="1" applyAlignment="1">
      <alignment/>
    </xf>
    <xf numFmtId="0" fontId="0" fillId="0" borderId="273" xfId="0" applyBorder="1" applyAlignment="1">
      <alignment/>
    </xf>
    <xf numFmtId="0" fontId="0" fillId="0" borderId="0" xfId="0" applyBorder="1" applyAlignment="1">
      <alignment/>
    </xf>
    <xf numFmtId="0" fontId="0" fillId="0" borderId="190" xfId="0" applyBorder="1" applyAlignment="1">
      <alignment/>
    </xf>
    <xf numFmtId="0" fontId="18" fillId="0" borderId="233" xfId="0" applyFont="1" applyBorder="1" applyAlignment="1">
      <alignment horizontal="center"/>
    </xf>
    <xf numFmtId="0" fontId="18" fillId="0" borderId="62" xfId="0" applyFont="1" applyBorder="1" applyAlignment="1">
      <alignment/>
    </xf>
    <xf numFmtId="0" fontId="18" fillId="0" borderId="244" xfId="0" applyFont="1" applyBorder="1" applyAlignment="1">
      <alignment/>
    </xf>
    <xf numFmtId="0" fontId="18" fillId="0" borderId="233" xfId="0" applyFont="1" applyBorder="1" applyAlignment="1">
      <alignment/>
    </xf>
    <xf numFmtId="0" fontId="1" fillId="33" borderId="139" xfId="0" applyFont="1" applyFill="1" applyBorder="1" applyAlignment="1">
      <alignment horizontal="center"/>
    </xf>
    <xf numFmtId="0" fontId="1" fillId="33" borderId="274" xfId="0" applyFont="1" applyFill="1" applyBorder="1" applyAlignment="1">
      <alignment/>
    </xf>
    <xf numFmtId="0" fontId="1" fillId="33" borderId="264" xfId="0" applyFont="1" applyFill="1" applyBorder="1" applyAlignment="1">
      <alignment/>
    </xf>
    <xf numFmtId="0" fontId="1" fillId="33" borderId="275" xfId="0" applyFont="1" applyFill="1" applyBorder="1" applyAlignment="1">
      <alignment/>
    </xf>
    <xf numFmtId="0" fontId="1" fillId="33" borderId="146" xfId="0" applyFont="1" applyFill="1" applyBorder="1" applyAlignment="1">
      <alignment horizontal="center"/>
    </xf>
    <xf numFmtId="0" fontId="1" fillId="33" borderId="274" xfId="0" applyFont="1" applyFill="1" applyBorder="1" applyAlignment="1">
      <alignment/>
    </xf>
    <xf numFmtId="0" fontId="18" fillId="33" borderId="276" xfId="0" applyFont="1" applyFill="1" applyBorder="1" applyAlignment="1">
      <alignment/>
    </xf>
    <xf numFmtId="0" fontId="18" fillId="33" borderId="277" xfId="0" applyFont="1" applyFill="1" applyBorder="1" applyAlignment="1">
      <alignment/>
    </xf>
    <xf numFmtId="0" fontId="18" fillId="33" borderId="278" xfId="0" applyFont="1" applyFill="1" applyBorder="1" applyAlignment="1">
      <alignment/>
    </xf>
    <xf numFmtId="0" fontId="18" fillId="33" borderId="279" xfId="0" applyFont="1" applyFill="1" applyBorder="1" applyAlignment="1">
      <alignment/>
    </xf>
    <xf numFmtId="0" fontId="18" fillId="33" borderId="280" xfId="0" applyFont="1" applyFill="1" applyBorder="1" applyAlignment="1">
      <alignment/>
    </xf>
    <xf numFmtId="0" fontId="18" fillId="33" borderId="275" xfId="0" applyFont="1" applyFill="1" applyBorder="1" applyAlignment="1">
      <alignment/>
    </xf>
    <xf numFmtId="0" fontId="1" fillId="0" borderId="146" xfId="0" applyFont="1" applyFill="1" applyBorder="1" applyAlignment="1">
      <alignment horizontal="center"/>
    </xf>
    <xf numFmtId="0" fontId="1" fillId="0" borderId="274" xfId="0" applyFont="1" applyFill="1" applyBorder="1" applyAlignment="1">
      <alignment/>
    </xf>
    <xf numFmtId="0" fontId="1" fillId="0" borderId="276" xfId="0" applyFont="1" applyFill="1" applyBorder="1" applyAlignment="1">
      <alignment/>
    </xf>
    <xf numFmtId="0" fontId="1" fillId="0" borderId="277" xfId="0" applyFont="1" applyFill="1" applyBorder="1" applyAlignment="1">
      <alignment/>
    </xf>
    <xf numFmtId="0" fontId="1" fillId="0" borderId="278" xfId="0" applyFont="1" applyFill="1" applyBorder="1" applyAlignment="1">
      <alignment/>
    </xf>
    <xf numFmtId="0" fontId="1" fillId="0" borderId="279" xfId="0" applyFont="1" applyFill="1" applyBorder="1" applyAlignment="1">
      <alignment/>
    </xf>
    <xf numFmtId="0" fontId="1" fillId="0" borderId="280" xfId="0" applyFont="1" applyFill="1" applyBorder="1" applyAlignment="1">
      <alignment/>
    </xf>
    <xf numFmtId="0" fontId="1" fillId="0" borderId="275" xfId="0" applyFont="1" applyFill="1" applyBorder="1" applyAlignment="1">
      <alignment/>
    </xf>
    <xf numFmtId="0" fontId="18" fillId="0" borderId="243" xfId="0" applyFont="1" applyBorder="1" applyAlignment="1">
      <alignment horizontal="center"/>
    </xf>
    <xf numFmtId="0" fontId="18" fillId="0" borderId="178" xfId="0" applyFont="1" applyBorder="1" applyAlignment="1">
      <alignment/>
    </xf>
    <xf numFmtId="0" fontId="18" fillId="0" borderId="89" xfId="0" applyFont="1" applyBorder="1" applyAlignment="1">
      <alignment/>
    </xf>
    <xf numFmtId="0" fontId="18" fillId="0" borderId="231" xfId="0" applyFont="1" applyBorder="1" applyAlignment="1">
      <alignment/>
    </xf>
    <xf numFmtId="0" fontId="18" fillId="0" borderId="232" xfId="0" applyFont="1" applyBorder="1" applyAlignment="1">
      <alignment/>
    </xf>
    <xf numFmtId="0" fontId="18" fillId="0" borderId="231" xfId="0" applyFont="1" applyBorder="1" applyAlignment="1">
      <alignment horizontal="center"/>
    </xf>
    <xf numFmtId="0" fontId="18" fillId="0" borderId="262" xfId="0" applyFont="1" applyBorder="1" applyAlignment="1">
      <alignment/>
    </xf>
    <xf numFmtId="0" fontId="18" fillId="0" borderId="87" xfId="0" applyFont="1" applyBorder="1" applyAlignment="1">
      <alignment/>
    </xf>
    <xf numFmtId="0" fontId="18" fillId="0" borderId="281" xfId="0" applyFont="1" applyBorder="1" applyAlignment="1">
      <alignment horizontal="center"/>
    </xf>
    <xf numFmtId="0" fontId="18" fillId="0" borderId="245" xfId="0" applyFont="1" applyBorder="1" applyAlignment="1">
      <alignment horizontal="center"/>
    </xf>
    <xf numFmtId="0" fontId="18" fillId="0" borderId="268" xfId="0" applyFont="1" applyBorder="1" applyAlignment="1">
      <alignment/>
    </xf>
    <xf numFmtId="0" fontId="18" fillId="0" borderId="250" xfId="0" applyFont="1" applyBorder="1" applyAlignment="1">
      <alignment horizontal="center"/>
    </xf>
    <xf numFmtId="0" fontId="18" fillId="0" borderId="282" xfId="0" applyFont="1" applyBorder="1" applyAlignment="1">
      <alignment horizontal="center"/>
    </xf>
    <xf numFmtId="0" fontId="18" fillId="0" borderId="283" xfId="0" applyFont="1" applyBorder="1" applyAlignment="1">
      <alignment/>
    </xf>
    <xf numFmtId="0" fontId="18" fillId="0" borderId="239" xfId="0" applyFont="1" applyBorder="1" applyAlignment="1">
      <alignment/>
    </xf>
    <xf numFmtId="0" fontId="18" fillId="0" borderId="284" xfId="0" applyFont="1" applyBorder="1" applyAlignment="1">
      <alignment/>
    </xf>
    <xf numFmtId="0" fontId="18" fillId="0" borderId="285" xfId="0" applyFont="1" applyBorder="1" applyAlignment="1">
      <alignment/>
    </xf>
    <xf numFmtId="0" fontId="18" fillId="0" borderId="286" xfId="0" applyFont="1" applyBorder="1" applyAlignment="1">
      <alignment/>
    </xf>
    <xf numFmtId="0" fontId="18" fillId="0" borderId="285" xfId="0" applyFont="1" applyBorder="1" applyAlignment="1">
      <alignment horizontal="center"/>
    </xf>
    <xf numFmtId="0" fontId="18" fillId="0" borderId="287" xfId="0" applyFont="1" applyBorder="1" applyAlignment="1">
      <alignment/>
    </xf>
    <xf numFmtId="0" fontId="18" fillId="0" borderId="134" xfId="0" applyFont="1" applyBorder="1" applyAlignment="1">
      <alignment horizontal="center"/>
    </xf>
    <xf numFmtId="0" fontId="1" fillId="0" borderId="255" xfId="0" applyFont="1" applyBorder="1" applyAlignment="1">
      <alignment/>
    </xf>
    <xf numFmtId="0" fontId="1" fillId="0" borderId="256" xfId="0" applyFont="1" applyBorder="1" applyAlignment="1">
      <alignment/>
    </xf>
    <xf numFmtId="0" fontId="1" fillId="0" borderId="257" xfId="0" applyFont="1" applyBorder="1" applyAlignment="1">
      <alignment/>
    </xf>
    <xf numFmtId="0" fontId="1" fillId="0" borderId="258" xfId="0" applyFont="1" applyBorder="1" applyAlignment="1">
      <alignment/>
    </xf>
    <xf numFmtId="0" fontId="1" fillId="0" borderId="257" xfId="0" applyFont="1" applyBorder="1" applyAlignment="1">
      <alignment horizontal="center"/>
    </xf>
    <xf numFmtId="0" fontId="1" fillId="0" borderId="260" xfId="0" applyFont="1" applyBorder="1" applyAlignment="1">
      <alignment/>
    </xf>
    <xf numFmtId="0" fontId="1" fillId="0" borderId="261" xfId="0" applyFont="1" applyBorder="1" applyAlignment="1">
      <alignment/>
    </xf>
    <xf numFmtId="0" fontId="18" fillId="0" borderId="265" xfId="0" applyFont="1" applyBorder="1" applyAlignment="1">
      <alignment/>
    </xf>
    <xf numFmtId="0" fontId="18" fillId="0" borderId="270" xfId="0" applyFont="1" applyBorder="1" applyAlignment="1">
      <alignment/>
    </xf>
    <xf numFmtId="0" fontId="18" fillId="0" borderId="263" xfId="0" applyFont="1" applyBorder="1" applyAlignment="1">
      <alignment/>
    </xf>
    <xf numFmtId="0" fontId="1" fillId="33" borderId="134" xfId="0" applyFont="1" applyFill="1" applyBorder="1" applyAlignment="1">
      <alignment/>
    </xf>
    <xf numFmtId="0" fontId="18" fillId="33" borderId="257" xfId="0" applyFont="1" applyFill="1" applyBorder="1" applyAlignment="1">
      <alignment horizontal="center"/>
    </xf>
    <xf numFmtId="0" fontId="18" fillId="0" borderId="134" xfId="0" applyFont="1" applyBorder="1" applyAlignment="1">
      <alignment/>
    </xf>
    <xf numFmtId="0" fontId="18" fillId="0" borderId="255" xfId="0" applyFont="1" applyBorder="1" applyAlignment="1">
      <alignment/>
    </xf>
    <xf numFmtId="0" fontId="18" fillId="0" borderId="256" xfId="0" applyFont="1" applyBorder="1" applyAlignment="1">
      <alignment/>
    </xf>
    <xf numFmtId="0" fontId="18" fillId="0" borderId="257" xfId="0" applyFont="1" applyBorder="1" applyAlignment="1">
      <alignment/>
    </xf>
    <xf numFmtId="0" fontId="18" fillId="0" borderId="258" xfId="0" applyFont="1" applyBorder="1" applyAlignment="1">
      <alignment/>
    </xf>
    <xf numFmtId="0" fontId="18" fillId="0" borderId="257" xfId="0" applyFont="1" applyBorder="1" applyAlignment="1">
      <alignment horizontal="center"/>
    </xf>
    <xf numFmtId="0" fontId="18" fillId="0" borderId="260" xfId="0" applyFont="1" applyBorder="1" applyAlignment="1">
      <alignment/>
    </xf>
    <xf numFmtId="0" fontId="18" fillId="0" borderId="261" xfId="0" applyFont="1" applyBorder="1" applyAlignment="1">
      <alignment/>
    </xf>
    <xf numFmtId="0" fontId="1" fillId="0" borderId="134" xfId="0" applyFont="1" applyBorder="1" applyAlignment="1">
      <alignment/>
    </xf>
    <xf numFmtId="0" fontId="18" fillId="0" borderId="59" xfId="0" applyFont="1" applyBorder="1" applyAlignment="1">
      <alignment wrapText="1"/>
    </xf>
    <xf numFmtId="0" fontId="18" fillId="0" borderId="33" xfId="0" applyFont="1" applyBorder="1" applyAlignment="1">
      <alignment wrapText="1"/>
    </xf>
    <xf numFmtId="0" fontId="18" fillId="0" borderId="77" xfId="0" applyFont="1" applyBorder="1" applyAlignment="1">
      <alignment wrapText="1"/>
    </xf>
    <xf numFmtId="0" fontId="18" fillId="0" borderId="252" xfId="0" applyFont="1" applyBorder="1" applyAlignment="1">
      <alignment horizontal="center"/>
    </xf>
    <xf numFmtId="0" fontId="18" fillId="0" borderId="136" xfId="0" applyFont="1" applyBorder="1" applyAlignment="1">
      <alignment/>
    </xf>
    <xf numFmtId="0" fontId="18" fillId="0" borderId="255" xfId="0" applyFont="1" applyBorder="1" applyAlignment="1">
      <alignment wrapText="1"/>
    </xf>
    <xf numFmtId="0" fontId="18" fillId="0" borderId="67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106" xfId="0" applyFont="1" applyBorder="1" applyAlignment="1">
      <alignment/>
    </xf>
    <xf numFmtId="0" fontId="1" fillId="0" borderId="288" xfId="0" applyFont="1" applyBorder="1" applyAlignment="1">
      <alignment/>
    </xf>
    <xf numFmtId="0" fontId="1" fillId="0" borderId="289" xfId="0" applyFont="1" applyBorder="1" applyAlignment="1">
      <alignment/>
    </xf>
    <xf numFmtId="0" fontId="1" fillId="0" borderId="102" xfId="0" applyFont="1" applyBorder="1" applyAlignment="1">
      <alignment/>
    </xf>
    <xf numFmtId="0" fontId="1" fillId="0" borderId="98" xfId="0" applyFont="1" applyBorder="1" applyAlignment="1">
      <alignment/>
    </xf>
    <xf numFmtId="0" fontId="18" fillId="0" borderId="290" xfId="0" applyFont="1" applyBorder="1" applyAlignment="1">
      <alignment/>
    </xf>
    <xf numFmtId="0" fontId="1" fillId="0" borderId="291" xfId="0" applyFont="1" applyBorder="1" applyAlignment="1">
      <alignment/>
    </xf>
    <xf numFmtId="0" fontId="1" fillId="0" borderId="228" xfId="0" applyFont="1" applyBorder="1" applyAlignment="1">
      <alignment/>
    </xf>
    <xf numFmtId="0" fontId="1" fillId="0" borderId="222" xfId="0" applyFont="1" applyBorder="1" applyAlignment="1">
      <alignment/>
    </xf>
    <xf numFmtId="0" fontId="1" fillId="0" borderId="223" xfId="0" applyFont="1" applyBorder="1" applyAlignment="1">
      <alignment/>
    </xf>
    <xf numFmtId="0" fontId="1" fillId="0" borderId="224" xfId="0" applyFont="1" applyBorder="1" applyAlignment="1">
      <alignment/>
    </xf>
    <xf numFmtId="0" fontId="1" fillId="0" borderId="225" xfId="0" applyFont="1" applyBorder="1" applyAlignment="1">
      <alignment/>
    </xf>
    <xf numFmtId="0" fontId="1" fillId="0" borderId="292" xfId="0" applyFont="1" applyBorder="1" applyAlignment="1">
      <alignment/>
    </xf>
    <xf numFmtId="0" fontId="18" fillId="0" borderId="254" xfId="0" applyFont="1" applyBorder="1" applyAlignment="1">
      <alignment/>
    </xf>
    <xf numFmtId="0" fontId="18" fillId="0" borderId="264" xfId="0" applyFont="1" applyBorder="1" applyAlignment="1">
      <alignment/>
    </xf>
    <xf numFmtId="0" fontId="0" fillId="0" borderId="293" xfId="0" applyBorder="1" applyAlignment="1">
      <alignment/>
    </xf>
    <xf numFmtId="0" fontId="0" fillId="0" borderId="210" xfId="0" applyBorder="1" applyAlignment="1">
      <alignment/>
    </xf>
    <xf numFmtId="0" fontId="1" fillId="0" borderId="294" xfId="0" applyFont="1" applyBorder="1" applyAlignment="1">
      <alignment/>
    </xf>
    <xf numFmtId="0" fontId="18" fillId="0" borderId="294" xfId="0" applyFont="1" applyBorder="1" applyAlignment="1">
      <alignment/>
    </xf>
    <xf numFmtId="0" fontId="18" fillId="0" borderId="209" xfId="0" applyFont="1" applyBorder="1" applyAlignment="1">
      <alignment/>
    </xf>
    <xf numFmtId="0" fontId="18" fillId="0" borderId="295" xfId="0" applyFont="1" applyBorder="1" applyAlignment="1">
      <alignment/>
    </xf>
    <xf numFmtId="0" fontId="18" fillId="0" borderId="296" xfId="0" applyFont="1" applyBorder="1" applyAlignment="1">
      <alignment/>
    </xf>
    <xf numFmtId="0" fontId="18" fillId="0" borderId="212" xfId="0" applyFont="1" applyBorder="1" applyAlignment="1">
      <alignment/>
    </xf>
    <xf numFmtId="0" fontId="18" fillId="0" borderId="297" xfId="0" applyFont="1" applyBorder="1" applyAlignment="1">
      <alignment/>
    </xf>
    <xf numFmtId="0" fontId="18" fillId="0" borderId="298" xfId="0" applyFont="1" applyBorder="1" applyAlignment="1">
      <alignment/>
    </xf>
    <xf numFmtId="0" fontId="0" fillId="0" borderId="209" xfId="0" applyBorder="1" applyAlignment="1">
      <alignment/>
    </xf>
    <xf numFmtId="0" fontId="0" fillId="0" borderId="0" xfId="0" applyFont="1" applyAlignment="1">
      <alignment wrapText="1"/>
    </xf>
    <xf numFmtId="0" fontId="18" fillId="0" borderId="50" xfId="0" applyFont="1" applyFill="1" applyBorder="1" applyAlignment="1">
      <alignment/>
    </xf>
    <xf numFmtId="0" fontId="18" fillId="0" borderId="156" xfId="0" applyFont="1" applyFill="1" applyBorder="1" applyAlignment="1">
      <alignment horizontal="left"/>
    </xf>
    <xf numFmtId="0" fontId="18" fillId="0" borderId="50" xfId="0" applyFont="1" applyFill="1" applyBorder="1" applyAlignment="1">
      <alignment/>
    </xf>
    <xf numFmtId="0" fontId="18" fillId="0" borderId="123" xfId="0" applyFont="1" applyFill="1" applyBorder="1" applyAlignment="1">
      <alignment/>
    </xf>
    <xf numFmtId="0" fontId="18" fillId="0" borderId="299" xfId="0" applyFont="1" applyFill="1" applyBorder="1" applyAlignment="1">
      <alignment/>
    </xf>
    <xf numFmtId="0" fontId="18" fillId="0" borderId="265" xfId="0" applyFont="1" applyFill="1" applyBorder="1" applyAlignment="1">
      <alignment/>
    </xf>
    <xf numFmtId="0" fontId="18" fillId="0" borderId="268" xfId="0" applyFont="1" applyFill="1" applyBorder="1" applyAlignment="1">
      <alignment/>
    </xf>
    <xf numFmtId="0" fontId="18" fillId="0" borderId="270" xfId="0" applyFont="1" applyFill="1" applyBorder="1" applyAlignment="1">
      <alignment/>
    </xf>
    <xf numFmtId="0" fontId="18" fillId="0" borderId="300" xfId="0" applyFont="1" applyFill="1" applyBorder="1" applyAlignment="1">
      <alignment/>
    </xf>
    <xf numFmtId="0" fontId="18" fillId="0" borderId="301" xfId="0" applyFont="1" applyFill="1" applyBorder="1" applyAlignment="1">
      <alignment/>
    </xf>
    <xf numFmtId="0" fontId="12" fillId="0" borderId="34" xfId="0" applyFont="1" applyFill="1" applyBorder="1" applyAlignment="1">
      <alignment horizontal="center"/>
    </xf>
    <xf numFmtId="0" fontId="11" fillId="33" borderId="84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2" fillId="0" borderId="52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1" fillId="34" borderId="8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11" fillId="0" borderId="159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155" xfId="0" applyFont="1" applyBorder="1" applyAlignment="1">
      <alignment horizontal="center"/>
    </xf>
    <xf numFmtId="0" fontId="11" fillId="34" borderId="47" xfId="0" applyFont="1" applyFill="1" applyBorder="1" applyAlignment="1">
      <alignment horizontal="center"/>
    </xf>
    <xf numFmtId="0" fontId="11" fillId="0" borderId="302" xfId="0" applyFont="1" applyBorder="1" applyAlignment="1">
      <alignment horizontal="center" wrapText="1"/>
    </xf>
    <xf numFmtId="0" fontId="12" fillId="0" borderId="59" xfId="0" applyFont="1" applyBorder="1" applyAlignment="1">
      <alignment horizontal="left" indent="1"/>
    </xf>
    <xf numFmtId="0" fontId="12" fillId="0" borderId="33" xfId="0" applyFont="1" applyBorder="1" applyAlignment="1">
      <alignment horizontal="left" indent="1"/>
    </xf>
    <xf numFmtId="0" fontId="13" fillId="0" borderId="68" xfId="0" applyFont="1" applyFill="1" applyBorder="1" applyAlignment="1">
      <alignment horizontal="center"/>
    </xf>
    <xf numFmtId="0" fontId="13" fillId="0" borderId="174" xfId="0" applyFont="1" applyFill="1" applyBorder="1" applyAlignment="1">
      <alignment horizontal="center"/>
    </xf>
    <xf numFmtId="0" fontId="12" fillId="0" borderId="174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3" fillId="0" borderId="175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right"/>
    </xf>
    <xf numFmtId="0" fontId="13" fillId="0" borderId="84" xfId="0" applyFont="1" applyFill="1" applyBorder="1" applyAlignment="1">
      <alignment horizontal="right"/>
    </xf>
    <xf numFmtId="0" fontId="13" fillId="0" borderId="103" xfId="0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/>
    </xf>
    <xf numFmtId="0" fontId="13" fillId="0" borderId="105" xfId="0" applyFont="1" applyFill="1" applyBorder="1" applyAlignment="1">
      <alignment horizontal="center"/>
    </xf>
    <xf numFmtId="0" fontId="12" fillId="0" borderId="99" xfId="0" applyFont="1" applyFill="1" applyBorder="1" applyAlignment="1">
      <alignment horizontal="center"/>
    </xf>
    <xf numFmtId="0" fontId="12" fillId="0" borderId="106" xfId="0" applyFont="1" applyFill="1" applyBorder="1" applyAlignment="1">
      <alignment horizontal="center"/>
    </xf>
    <xf numFmtId="0" fontId="13" fillId="0" borderId="104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11" fillId="0" borderId="100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70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303" xfId="0" applyFont="1" applyFill="1" applyBorder="1" applyAlignment="1">
      <alignment horizontal="center"/>
    </xf>
    <xf numFmtId="0" fontId="11" fillId="0" borderId="109" xfId="0" applyFont="1" applyFill="1" applyBorder="1" applyAlignment="1">
      <alignment horizontal="center"/>
    </xf>
    <xf numFmtId="0" fontId="1" fillId="34" borderId="203" xfId="0" applyFont="1" applyFill="1" applyBorder="1" applyAlignment="1">
      <alignment horizontal="center"/>
    </xf>
    <xf numFmtId="0" fontId="1" fillId="34" borderId="205" xfId="0" applyFont="1" applyFill="1" applyBorder="1" applyAlignment="1">
      <alignment horizontal="center"/>
    </xf>
    <xf numFmtId="0" fontId="1" fillId="0" borderId="249" xfId="0" applyFont="1" applyBorder="1" applyAlignment="1">
      <alignment/>
    </xf>
    <xf numFmtId="0" fontId="1" fillId="0" borderId="173" xfId="0" applyFont="1" applyBorder="1" applyAlignment="1">
      <alignment horizontal="center"/>
    </xf>
    <xf numFmtId="0" fontId="1" fillId="0" borderId="273" xfId="0" applyFont="1" applyBorder="1" applyAlignment="1">
      <alignment/>
    </xf>
    <xf numFmtId="0" fontId="1" fillId="0" borderId="272" xfId="0" applyFont="1" applyBorder="1" applyAlignment="1">
      <alignment/>
    </xf>
    <xf numFmtId="0" fontId="1" fillId="0" borderId="267" xfId="0" applyFont="1" applyBorder="1" applyAlignment="1">
      <alignment/>
    </xf>
    <xf numFmtId="0" fontId="12" fillId="0" borderId="81" xfId="0" applyFont="1" applyFill="1" applyBorder="1" applyAlignment="1">
      <alignment horizontal="center"/>
    </xf>
    <xf numFmtId="0" fontId="12" fillId="0" borderId="304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left"/>
    </xf>
    <xf numFmtId="0" fontId="12" fillId="0" borderId="305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left"/>
    </xf>
    <xf numFmtId="0" fontId="12" fillId="0" borderId="302" xfId="0" applyFont="1" applyFill="1" applyBorder="1" applyAlignment="1">
      <alignment horizontal="left"/>
    </xf>
    <xf numFmtId="0" fontId="12" fillId="0" borderId="64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left"/>
    </xf>
    <xf numFmtId="0" fontId="12" fillId="0" borderId="65" xfId="0" applyFont="1" applyFill="1" applyBorder="1" applyAlignment="1">
      <alignment horizontal="left"/>
    </xf>
    <xf numFmtId="0" fontId="11" fillId="0" borderId="139" xfId="0" applyFont="1" applyFill="1" applyBorder="1" applyAlignment="1">
      <alignment horizontal="center" wrapText="1"/>
    </xf>
    <xf numFmtId="0" fontId="11" fillId="0" borderId="134" xfId="0" applyFont="1" applyFill="1" applyBorder="1" applyAlignment="1">
      <alignment horizontal="center" wrapText="1"/>
    </xf>
    <xf numFmtId="0" fontId="11" fillId="0" borderId="140" xfId="0" applyFont="1" applyFill="1" applyBorder="1" applyAlignment="1">
      <alignment horizontal="center" wrapText="1"/>
    </xf>
    <xf numFmtId="0" fontId="12" fillId="0" borderId="134" xfId="0" applyFont="1" applyBorder="1" applyAlignment="1">
      <alignment horizontal="left" vertical="center" wrapText="1"/>
    </xf>
    <xf numFmtId="0" fontId="12" fillId="0" borderId="133" xfId="0" applyFont="1" applyBorder="1" applyAlignment="1">
      <alignment horizontal="left" wrapText="1"/>
    </xf>
    <xf numFmtId="0" fontId="12" fillId="0" borderId="236" xfId="0" applyFont="1" applyBorder="1" applyAlignment="1">
      <alignment horizontal="left" wrapText="1"/>
    </xf>
    <xf numFmtId="0" fontId="12" fillId="0" borderId="134" xfId="0" applyFont="1" applyBorder="1" applyAlignment="1">
      <alignment horizontal="left" wrapText="1"/>
    </xf>
    <xf numFmtId="0" fontId="12" fillId="0" borderId="134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74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1" fillId="0" borderId="48" xfId="0" applyFont="1" applyFill="1" applyBorder="1" applyAlignment="1">
      <alignment/>
    </xf>
    <xf numFmtId="0" fontId="11" fillId="0" borderId="98" xfId="0" applyFont="1" applyFill="1" applyBorder="1" applyAlignment="1">
      <alignment/>
    </xf>
    <xf numFmtId="0" fontId="11" fillId="34" borderId="306" xfId="0" applyFont="1" applyFill="1" applyBorder="1" applyAlignment="1">
      <alignment horizontal="left"/>
    </xf>
    <xf numFmtId="0" fontId="11" fillId="34" borderId="301" xfId="0" applyFont="1" applyFill="1" applyBorder="1" applyAlignment="1">
      <alignment horizontal="left"/>
    </xf>
    <xf numFmtId="0" fontId="11" fillId="34" borderId="172" xfId="0" applyFont="1" applyFill="1" applyBorder="1" applyAlignment="1">
      <alignment horizontal="left"/>
    </xf>
    <xf numFmtId="0" fontId="12" fillId="0" borderId="307" xfId="0" applyFont="1" applyFill="1" applyBorder="1" applyAlignment="1">
      <alignment horizontal="center" wrapText="1"/>
    </xf>
    <xf numFmtId="0" fontId="12" fillId="0" borderId="308" xfId="0" applyFont="1" applyFill="1" applyBorder="1" applyAlignment="1">
      <alignment horizontal="center" wrapText="1"/>
    </xf>
    <xf numFmtId="0" fontId="12" fillId="0" borderId="309" xfId="0" applyFont="1" applyFill="1" applyBorder="1" applyAlignment="1">
      <alignment horizontal="center" wrapText="1"/>
    </xf>
    <xf numFmtId="0" fontId="11" fillId="0" borderId="310" xfId="0" applyFont="1" applyBorder="1" applyAlignment="1">
      <alignment horizontal="left" wrapText="1"/>
    </xf>
    <xf numFmtId="0" fontId="11" fillId="0" borderId="308" xfId="0" applyFont="1" applyBorder="1" applyAlignment="1">
      <alignment horizontal="left" wrapText="1"/>
    </xf>
    <xf numFmtId="0" fontId="11" fillId="0" borderId="311" xfId="0" applyFont="1" applyBorder="1" applyAlignment="1">
      <alignment horizontal="left" wrapText="1"/>
    </xf>
    <xf numFmtId="0" fontId="12" fillId="0" borderId="312" xfId="0" applyFont="1" applyFill="1" applyBorder="1" applyAlignment="1">
      <alignment horizontal="center" vertical="center" wrapText="1"/>
    </xf>
    <xf numFmtId="0" fontId="12" fillId="0" borderId="137" xfId="0" applyFont="1" applyFill="1" applyBorder="1" applyAlignment="1">
      <alignment horizontal="center" vertical="center" wrapText="1"/>
    </xf>
    <xf numFmtId="0" fontId="12" fillId="0" borderId="313" xfId="0" applyFont="1" applyFill="1" applyBorder="1" applyAlignment="1">
      <alignment horizontal="center" vertical="center" wrapText="1"/>
    </xf>
    <xf numFmtId="0" fontId="12" fillId="0" borderId="138" xfId="0" applyFont="1" applyFill="1" applyBorder="1" applyAlignment="1">
      <alignment horizontal="center" vertical="center" wrapText="1"/>
    </xf>
    <xf numFmtId="0" fontId="12" fillId="0" borderId="314" xfId="0" applyFont="1" applyBorder="1" applyAlignment="1">
      <alignment horizontal="center"/>
    </xf>
    <xf numFmtId="0" fontId="12" fillId="0" borderId="305" xfId="0" applyFont="1" applyBorder="1" applyAlignment="1">
      <alignment horizontal="center"/>
    </xf>
    <xf numFmtId="0" fontId="13" fillId="0" borderId="31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301" xfId="0" applyFont="1" applyFill="1" applyBorder="1" applyAlignment="1">
      <alignment/>
    </xf>
    <xf numFmtId="0" fontId="14" fillId="34" borderId="301" xfId="0" applyFont="1" applyFill="1" applyBorder="1" applyAlignment="1">
      <alignment/>
    </xf>
    <xf numFmtId="0" fontId="14" fillId="34" borderId="98" xfId="0" applyFont="1" applyFill="1" applyBorder="1" applyAlignment="1">
      <alignment/>
    </xf>
    <xf numFmtId="0" fontId="13" fillId="0" borderId="316" xfId="0" applyFont="1" applyBorder="1" applyAlignment="1">
      <alignment horizontal="center"/>
    </xf>
    <xf numFmtId="0" fontId="13" fillId="0" borderId="317" xfId="0" applyFont="1" applyBorder="1" applyAlignment="1">
      <alignment horizontal="center"/>
    </xf>
    <xf numFmtId="0" fontId="11" fillId="33" borderId="48" xfId="0" applyFont="1" applyFill="1" applyBorder="1" applyAlignment="1">
      <alignment horizontal="left"/>
    </xf>
    <xf numFmtId="0" fontId="11" fillId="33" borderId="301" xfId="0" applyFont="1" applyFill="1" applyBorder="1" applyAlignment="1">
      <alignment horizontal="left"/>
    </xf>
    <xf numFmtId="0" fontId="11" fillId="33" borderId="318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left"/>
    </xf>
    <xf numFmtId="0" fontId="11" fillId="33" borderId="9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7" xfId="0" applyFont="1" applyBorder="1" applyAlignment="1">
      <alignment horizontal="center"/>
    </xf>
    <xf numFmtId="0" fontId="11" fillId="0" borderId="319" xfId="0" applyFont="1" applyBorder="1" applyAlignment="1">
      <alignment horizontal="center"/>
    </xf>
    <xf numFmtId="0" fontId="11" fillId="0" borderId="320" xfId="0" applyFont="1" applyBorder="1" applyAlignment="1">
      <alignment horizontal="center"/>
    </xf>
    <xf numFmtId="0" fontId="12" fillId="0" borderId="314" xfId="0" applyFont="1" applyBorder="1" applyAlignment="1">
      <alignment horizontal="center" vertical="center" wrapText="1"/>
    </xf>
    <xf numFmtId="0" fontId="12" fillId="0" borderId="321" xfId="0" applyFont="1" applyBorder="1" applyAlignment="1">
      <alignment horizontal="center" vertical="center" wrapText="1"/>
    </xf>
    <xf numFmtId="0" fontId="11" fillId="0" borderId="322" xfId="0" applyFont="1" applyBorder="1" applyAlignment="1">
      <alignment horizontal="center"/>
    </xf>
    <xf numFmtId="0" fontId="11" fillId="0" borderId="323" xfId="0" applyFont="1" applyBorder="1" applyAlignment="1">
      <alignment horizontal="center"/>
    </xf>
    <xf numFmtId="0" fontId="12" fillId="0" borderId="324" xfId="0" applyFont="1" applyBorder="1" applyAlignment="1">
      <alignment horizontal="center"/>
    </xf>
    <xf numFmtId="0" fontId="12" fillId="0" borderId="32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26" xfId="0" applyFont="1" applyBorder="1" applyAlignment="1">
      <alignment horizontal="center"/>
    </xf>
    <xf numFmtId="0" fontId="12" fillId="0" borderId="327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8" fillId="0" borderId="307" xfId="0" applyFont="1" applyFill="1" applyBorder="1" applyAlignment="1">
      <alignment horizontal="center" wrapText="1"/>
    </xf>
    <xf numFmtId="0" fontId="18" fillId="0" borderId="308" xfId="0" applyFont="1" applyFill="1" applyBorder="1" applyAlignment="1">
      <alignment horizontal="center" wrapText="1"/>
    </xf>
    <xf numFmtId="0" fontId="18" fillId="0" borderId="309" xfId="0" applyFont="1" applyFill="1" applyBorder="1" applyAlignment="1">
      <alignment horizontal="center" wrapText="1"/>
    </xf>
    <xf numFmtId="0" fontId="18" fillId="0" borderId="139" xfId="0" applyFont="1" applyFill="1" applyBorder="1" applyAlignment="1">
      <alignment horizontal="center" wrapText="1"/>
    </xf>
    <xf numFmtId="0" fontId="18" fillId="0" borderId="134" xfId="0" applyFont="1" applyFill="1" applyBorder="1" applyAlignment="1">
      <alignment horizontal="center" wrapText="1"/>
    </xf>
    <xf numFmtId="0" fontId="18" fillId="0" borderId="140" xfId="0" applyFont="1" applyFill="1" applyBorder="1" applyAlignment="1">
      <alignment horizontal="center" wrapText="1"/>
    </xf>
    <xf numFmtId="0" fontId="18" fillId="0" borderId="310" xfId="0" applyFont="1" applyBorder="1" applyAlignment="1">
      <alignment horizontal="left" wrapText="1"/>
    </xf>
    <xf numFmtId="0" fontId="18" fillId="0" borderId="308" xfId="0" applyFont="1" applyBorder="1" applyAlignment="1">
      <alignment horizontal="left" wrapText="1"/>
    </xf>
    <xf numFmtId="0" fontId="18" fillId="0" borderId="311" xfId="0" applyFont="1" applyBorder="1" applyAlignment="1">
      <alignment horizontal="left" wrapText="1"/>
    </xf>
    <xf numFmtId="0" fontId="18" fillId="0" borderId="312" xfId="0" applyFont="1" applyFill="1" applyBorder="1" applyAlignment="1">
      <alignment horizontal="center" vertical="center" wrapText="1"/>
    </xf>
    <xf numFmtId="0" fontId="18" fillId="0" borderId="137" xfId="0" applyFont="1" applyFill="1" applyBorder="1" applyAlignment="1">
      <alignment horizontal="center" vertical="center" wrapText="1"/>
    </xf>
    <xf numFmtId="0" fontId="18" fillId="0" borderId="313" xfId="0" applyFont="1" applyFill="1" applyBorder="1" applyAlignment="1">
      <alignment horizontal="center" vertical="center" wrapText="1"/>
    </xf>
    <xf numFmtId="0" fontId="18" fillId="0" borderId="13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8" fillId="0" borderId="274" xfId="0" applyFont="1" applyFill="1" applyBorder="1" applyAlignment="1">
      <alignment horizontal="left" wrapText="1"/>
    </xf>
    <xf numFmtId="0" fontId="5" fillId="34" borderId="301" xfId="0" applyFont="1" applyFill="1" applyBorder="1" applyAlignment="1">
      <alignment/>
    </xf>
    <xf numFmtId="0" fontId="5" fillId="34" borderId="98" xfId="0" applyFont="1" applyFill="1" applyBorder="1" applyAlignment="1">
      <alignment/>
    </xf>
    <xf numFmtId="0" fontId="18" fillId="0" borderId="236" xfId="0" applyFont="1" applyBorder="1" applyAlignment="1">
      <alignment horizontal="left" wrapText="1"/>
    </xf>
    <xf numFmtId="0" fontId="18" fillId="0" borderId="134" xfId="0" applyFont="1" applyBorder="1" applyAlignment="1">
      <alignment horizontal="left" wrapText="1"/>
    </xf>
    <xf numFmtId="0" fontId="18" fillId="0" borderId="134" xfId="0" applyFont="1" applyFill="1" applyBorder="1" applyAlignment="1">
      <alignment horizontal="left" wrapText="1"/>
    </xf>
    <xf numFmtId="0" fontId="18" fillId="0" borderId="301" xfId="0" applyFont="1" applyFill="1" applyBorder="1" applyAlignment="1">
      <alignment/>
    </xf>
    <xf numFmtId="0" fontId="18" fillId="0" borderId="98" xfId="0" applyFont="1" applyFill="1" applyBorder="1" applyAlignment="1">
      <alignment/>
    </xf>
    <xf numFmtId="0" fontId="18" fillId="34" borderId="318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301" xfId="0" applyFont="1" applyFill="1" applyBorder="1" applyAlignment="1">
      <alignment horizontal="left"/>
    </xf>
    <xf numFmtId="0" fontId="18" fillId="34" borderId="98" xfId="0" applyFont="1" applyFill="1" applyBorder="1" applyAlignment="1">
      <alignment horizontal="left"/>
    </xf>
    <xf numFmtId="0" fontId="18" fillId="34" borderId="48" xfId="0" applyFont="1" applyFill="1" applyBorder="1" applyAlignment="1">
      <alignment horizontal="left"/>
    </xf>
    <xf numFmtId="0" fontId="18" fillId="34" borderId="306" xfId="0" applyFont="1" applyFill="1" applyBorder="1" applyAlignment="1">
      <alignment horizontal="left"/>
    </xf>
    <xf numFmtId="0" fontId="12" fillId="34" borderId="327" xfId="0" applyFont="1" applyFill="1" applyBorder="1" applyAlignment="1">
      <alignment horizontal="left"/>
    </xf>
    <xf numFmtId="0" fontId="12" fillId="34" borderId="10" xfId="0" applyFont="1" applyFill="1" applyBorder="1" applyAlignment="1">
      <alignment horizontal="left"/>
    </xf>
    <xf numFmtId="0" fontId="12" fillId="34" borderId="314" xfId="0" applyFont="1" applyFill="1" applyBorder="1" applyAlignment="1">
      <alignment horizontal="center"/>
    </xf>
    <xf numFmtId="0" fontId="12" fillId="34" borderId="30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326" xfId="0" applyFont="1" applyFill="1" applyBorder="1" applyAlignment="1">
      <alignment horizontal="center"/>
    </xf>
    <xf numFmtId="0" fontId="18" fillId="34" borderId="172" xfId="0" applyFont="1" applyFill="1" applyBorder="1" applyAlignment="1">
      <alignment horizontal="left"/>
    </xf>
    <xf numFmtId="0" fontId="18" fillId="34" borderId="48" xfId="0" applyFont="1" applyFill="1" applyBorder="1" applyAlignment="1">
      <alignment/>
    </xf>
    <xf numFmtId="0" fontId="18" fillId="34" borderId="98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127" xfId="0" applyFont="1" applyFill="1" applyBorder="1" applyAlignment="1">
      <alignment horizontal="center"/>
    </xf>
    <xf numFmtId="0" fontId="5" fillId="34" borderId="31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1" fillId="34" borderId="322" xfId="0" applyFont="1" applyFill="1" applyBorder="1" applyAlignment="1">
      <alignment horizontal="center"/>
    </xf>
    <xf numFmtId="0" fontId="1" fillId="34" borderId="323" xfId="0" applyFont="1" applyFill="1" applyBorder="1" applyAlignment="1">
      <alignment horizontal="center"/>
    </xf>
    <xf numFmtId="0" fontId="18" fillId="34" borderId="314" xfId="0" applyFont="1" applyFill="1" applyBorder="1" applyAlignment="1">
      <alignment horizontal="center" vertical="center" wrapText="1"/>
    </xf>
    <xf numFmtId="0" fontId="18" fillId="34" borderId="321" xfId="0" applyFont="1" applyFill="1" applyBorder="1" applyAlignment="1">
      <alignment horizontal="center" vertical="center" wrapText="1"/>
    </xf>
    <xf numFmtId="0" fontId="18" fillId="34" borderId="324" xfId="0" applyFont="1" applyFill="1" applyBorder="1" applyAlignment="1">
      <alignment horizontal="center"/>
    </xf>
    <xf numFmtId="0" fontId="18" fillId="34" borderId="325" xfId="0" applyFont="1" applyFill="1" applyBorder="1" applyAlignment="1">
      <alignment horizontal="center"/>
    </xf>
    <xf numFmtId="0" fontId="5" fillId="34" borderId="316" xfId="0" applyFont="1" applyFill="1" applyBorder="1" applyAlignment="1">
      <alignment horizontal="center"/>
    </xf>
    <xf numFmtId="0" fontId="5" fillId="34" borderId="317" xfId="0" applyFont="1" applyFill="1" applyBorder="1" applyAlignment="1">
      <alignment horizontal="center"/>
    </xf>
    <xf numFmtId="0" fontId="11" fillId="34" borderId="319" xfId="0" applyFont="1" applyFill="1" applyBorder="1" applyAlignment="1">
      <alignment horizontal="center"/>
    </xf>
    <xf numFmtId="0" fontId="11" fillId="34" borderId="3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81" xfId="0" applyFont="1" applyBorder="1" applyAlignment="1">
      <alignment horizontal="center"/>
    </xf>
    <xf numFmtId="0" fontId="0" fillId="0" borderId="181" xfId="0" applyBorder="1" applyAlignment="1">
      <alignment/>
    </xf>
    <xf numFmtId="0" fontId="1" fillId="0" borderId="136" xfId="0" applyFont="1" applyBorder="1" applyAlignment="1">
      <alignment/>
    </xf>
    <xf numFmtId="0" fontId="6" fillId="0" borderId="261" xfId="0" applyFont="1" applyBorder="1" applyAlignment="1">
      <alignment/>
    </xf>
    <xf numFmtId="0" fontId="1" fillId="0" borderId="136" xfId="0" applyFont="1" applyBorder="1" applyAlignment="1">
      <alignment horizontal="center"/>
    </xf>
    <xf numFmtId="0" fontId="6" fillId="0" borderId="261" xfId="0" applyFont="1" applyBorder="1" applyAlignment="1">
      <alignment horizontal="center"/>
    </xf>
    <xf numFmtId="0" fontId="1" fillId="0" borderId="10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98" xfId="0" applyFont="1" applyFill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33" borderId="136" xfId="0" applyFont="1" applyFill="1" applyBorder="1" applyAlignment="1">
      <alignment/>
    </xf>
    <xf numFmtId="0" fontId="6" fillId="33" borderId="261" xfId="0" applyFont="1" applyFill="1" applyBorder="1" applyAlignment="1">
      <alignment/>
    </xf>
    <xf numFmtId="0" fontId="1" fillId="33" borderId="328" xfId="0" applyFont="1" applyFill="1" applyBorder="1" applyAlignment="1">
      <alignment/>
    </xf>
    <xf numFmtId="0" fontId="6" fillId="0" borderId="329" xfId="0" applyFont="1" applyBorder="1" applyAlignment="1">
      <alignment/>
    </xf>
    <xf numFmtId="0" fontId="0" fillId="0" borderId="0" xfId="0" applyFont="1" applyAlignment="1">
      <alignment/>
    </xf>
    <xf numFmtId="0" fontId="18" fillId="0" borderId="280" xfId="0" applyFont="1" applyBorder="1" applyAlignment="1">
      <alignment/>
    </xf>
    <xf numFmtId="0" fontId="18" fillId="0" borderId="275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3"/>
  <sheetViews>
    <sheetView tabSelected="1" zoomScale="75" zoomScaleNormal="75" zoomScaleSheetLayoutView="50" zoomScalePageLayoutView="0" workbookViewId="0" topLeftCell="A4">
      <selection activeCell="A1" sqref="A1:AP1"/>
    </sheetView>
  </sheetViews>
  <sheetFormatPr defaultColWidth="9.140625" defaultRowHeight="12.75"/>
  <cols>
    <col min="1" max="1" width="6.28125" style="2" customWidth="1"/>
    <col min="2" max="2" width="14.28125" style="5" bestFit="1" customWidth="1"/>
    <col min="3" max="3" width="31.421875" style="1" customWidth="1"/>
    <col min="4" max="5" width="4.421875" style="0" customWidth="1"/>
    <col min="6" max="6" width="3.7109375" style="0" customWidth="1"/>
    <col min="7" max="7" width="4.140625" style="0" bestFit="1" customWidth="1"/>
    <col min="8" max="8" width="3.28125" style="0" customWidth="1"/>
    <col min="9" max="9" width="3.57421875" style="0" customWidth="1"/>
    <col min="10" max="10" width="3.421875" style="0" customWidth="1"/>
    <col min="11" max="11" width="3.8515625" style="0" customWidth="1"/>
    <col min="12" max="12" width="3.57421875" style="0" customWidth="1"/>
    <col min="13" max="13" width="3.28125" style="0" customWidth="1"/>
    <col min="14" max="14" width="2.8515625" style="0" customWidth="1"/>
    <col min="15" max="15" width="4.28125" style="0" customWidth="1"/>
    <col min="16" max="16" width="3.8515625" style="0" customWidth="1"/>
    <col min="17" max="17" width="4.140625" style="0" customWidth="1"/>
    <col min="18" max="18" width="3.00390625" style="0" customWidth="1"/>
    <col min="19" max="19" width="2.8515625" style="0" customWidth="1"/>
    <col min="20" max="20" width="3.8515625" style="0" customWidth="1"/>
    <col min="21" max="21" width="4.140625" style="0" customWidth="1"/>
    <col min="22" max="22" width="3.57421875" style="0" customWidth="1"/>
    <col min="23" max="23" width="3.421875" style="0" customWidth="1"/>
    <col min="24" max="24" width="2.8515625" style="0" customWidth="1"/>
    <col min="25" max="25" width="3.7109375" style="0" customWidth="1"/>
    <col min="26" max="26" width="3.8515625" style="0" customWidth="1"/>
    <col min="27" max="27" width="3.28125" style="0" customWidth="1"/>
    <col min="28" max="29" width="3.140625" style="0" customWidth="1"/>
    <col min="30" max="30" width="3.8515625" style="0" customWidth="1"/>
    <col min="31" max="31" width="3.7109375" style="0" customWidth="1"/>
    <col min="32" max="32" width="3.8515625" style="0" customWidth="1"/>
    <col min="33" max="33" width="2.7109375" style="0" customWidth="1"/>
    <col min="34" max="34" width="3.00390625" style="0" customWidth="1"/>
    <col min="35" max="36" width="3.57421875" style="0" customWidth="1"/>
    <col min="37" max="37" width="3.00390625" style="0" customWidth="1"/>
    <col min="38" max="38" width="3.7109375" style="0" customWidth="1"/>
    <col min="39" max="39" width="2.7109375" style="0" customWidth="1"/>
    <col min="40" max="40" width="3.57421875" style="0" customWidth="1"/>
    <col min="41" max="41" width="6.00390625" style="3" customWidth="1"/>
    <col min="42" max="42" width="13.7109375" style="0" bestFit="1" customWidth="1"/>
    <col min="43" max="43" width="19.8515625" style="0" customWidth="1"/>
    <col min="44" max="44" width="4.57421875" style="0" customWidth="1"/>
    <col min="45" max="45" width="6.00390625" style="0" customWidth="1"/>
    <col min="46" max="46" width="5.421875" style="0" customWidth="1"/>
    <col min="47" max="47" width="4.7109375" style="0" customWidth="1"/>
    <col min="48" max="48" width="6.00390625" style="0" customWidth="1"/>
  </cols>
  <sheetData>
    <row r="1" spans="1:42" ht="15">
      <c r="A1" s="1226" t="s">
        <v>0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226"/>
      <c r="R1" s="1226"/>
      <c r="S1" s="1226"/>
      <c r="T1" s="1226"/>
      <c r="U1" s="1226"/>
      <c r="V1" s="1226"/>
      <c r="W1" s="1226"/>
      <c r="X1" s="1226"/>
      <c r="Y1" s="1226"/>
      <c r="Z1" s="1226"/>
      <c r="AA1" s="1226"/>
      <c r="AB1" s="1226"/>
      <c r="AC1" s="1226"/>
      <c r="AD1" s="1226"/>
      <c r="AE1" s="1226"/>
      <c r="AF1" s="1226"/>
      <c r="AG1" s="1226"/>
      <c r="AH1" s="1226"/>
      <c r="AI1" s="1226"/>
      <c r="AJ1" s="1226"/>
      <c r="AK1" s="1226"/>
      <c r="AL1" s="1226"/>
      <c r="AM1" s="1226"/>
      <c r="AN1" s="1226"/>
      <c r="AO1" s="1226"/>
      <c r="AP1" s="1226"/>
    </row>
    <row r="2" spans="1:42" ht="15.75">
      <c r="A2" s="1227" t="s">
        <v>52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1227"/>
      <c r="R2" s="1227"/>
      <c r="S2" s="1227"/>
      <c r="T2" s="1227"/>
      <c r="U2" s="1227"/>
      <c r="V2" s="1227"/>
      <c r="W2" s="1227"/>
      <c r="X2" s="1227"/>
      <c r="Y2" s="1227"/>
      <c r="Z2" s="1227"/>
      <c r="AA2" s="1227"/>
      <c r="AB2" s="1227"/>
      <c r="AC2" s="1227"/>
      <c r="AD2" s="1227"/>
      <c r="AE2" s="1227"/>
      <c r="AF2" s="1227"/>
      <c r="AG2" s="1227"/>
      <c r="AH2" s="1227"/>
      <c r="AI2" s="1227"/>
      <c r="AJ2" s="1227"/>
      <c r="AK2" s="1227"/>
      <c r="AL2" s="1227"/>
      <c r="AM2" s="1227"/>
      <c r="AN2" s="1227"/>
      <c r="AO2" s="1227"/>
      <c r="AP2" s="1227"/>
    </row>
    <row r="3" spans="1:42" ht="14.25">
      <c r="A3" s="1228" t="s">
        <v>51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8"/>
      <c r="N3" s="1228"/>
      <c r="O3" s="1228"/>
      <c r="P3" s="1228"/>
      <c r="Q3" s="1228"/>
      <c r="R3" s="1228"/>
      <c r="S3" s="1228"/>
      <c r="T3" s="1228"/>
      <c r="U3" s="1228"/>
      <c r="V3" s="1228"/>
      <c r="W3" s="1228"/>
      <c r="X3" s="1228"/>
      <c r="Y3" s="1228"/>
      <c r="Z3" s="1228"/>
      <c r="AA3" s="1228"/>
      <c r="AB3" s="1228"/>
      <c r="AC3" s="1228"/>
      <c r="AD3" s="1228"/>
      <c r="AE3" s="1228"/>
      <c r="AF3" s="1228"/>
      <c r="AG3" s="1228"/>
      <c r="AH3" s="1228"/>
      <c r="AI3" s="1228"/>
      <c r="AJ3" s="1228"/>
      <c r="AK3" s="1228"/>
      <c r="AL3" s="1228"/>
      <c r="AM3" s="1228"/>
      <c r="AN3" s="1228"/>
      <c r="AO3" s="1228"/>
      <c r="AP3" s="1228"/>
    </row>
    <row r="4" spans="1:42" ht="13.5" thickBot="1">
      <c r="A4" s="1229" t="s">
        <v>1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29"/>
      <c r="N4" s="1229"/>
      <c r="O4" s="1229"/>
      <c r="P4" s="1229"/>
      <c r="Q4" s="1229"/>
      <c r="R4" s="1229"/>
      <c r="S4" s="1229"/>
      <c r="T4" s="1229"/>
      <c r="U4" s="1229"/>
      <c r="V4" s="1229"/>
      <c r="W4" s="1229"/>
      <c r="X4" s="1229"/>
      <c r="Y4" s="1229"/>
      <c r="Z4" s="1229"/>
      <c r="AA4" s="1229"/>
      <c r="AB4" s="1229"/>
      <c r="AC4" s="1229"/>
      <c r="AD4" s="1229"/>
      <c r="AE4" s="1229"/>
      <c r="AF4" s="1229"/>
      <c r="AG4" s="1229"/>
      <c r="AH4" s="1229"/>
      <c r="AI4" s="1229"/>
      <c r="AJ4" s="1229"/>
      <c r="AK4" s="1229"/>
      <c r="AL4" s="1229"/>
      <c r="AM4" s="1229"/>
      <c r="AN4" s="1229"/>
      <c r="AO4" s="1229"/>
      <c r="AP4" s="1229"/>
    </row>
    <row r="5" spans="1:42" ht="14.25" thickBot="1" thickTop="1">
      <c r="A5" s="1230"/>
      <c r="B5" s="1240" t="s">
        <v>2</v>
      </c>
      <c r="C5" s="1212" t="s">
        <v>3</v>
      </c>
      <c r="D5" s="1238" t="s">
        <v>4</v>
      </c>
      <c r="E5" s="1239"/>
      <c r="F5" s="1214" t="s">
        <v>5</v>
      </c>
      <c r="G5" s="1215"/>
      <c r="H5" s="1215"/>
      <c r="I5" s="1215"/>
      <c r="J5" s="1215"/>
      <c r="K5" s="1215"/>
      <c r="L5" s="1215"/>
      <c r="M5" s="1215"/>
      <c r="N5" s="1215"/>
      <c r="O5" s="1215"/>
      <c r="P5" s="1215"/>
      <c r="Q5" s="1215"/>
      <c r="R5" s="1215"/>
      <c r="S5" s="1215"/>
      <c r="T5" s="1215"/>
      <c r="U5" s="1215"/>
      <c r="V5" s="1215"/>
      <c r="W5" s="1215"/>
      <c r="X5" s="1215"/>
      <c r="Y5" s="1215"/>
      <c r="Z5" s="1215"/>
      <c r="AA5" s="1215"/>
      <c r="AB5" s="1215"/>
      <c r="AC5" s="1215"/>
      <c r="AD5" s="1215"/>
      <c r="AE5" s="1215"/>
      <c r="AF5" s="1215"/>
      <c r="AG5" s="1215"/>
      <c r="AH5" s="1215"/>
      <c r="AI5" s="1215"/>
      <c r="AJ5" s="1215"/>
      <c r="AK5" s="1215"/>
      <c r="AL5" s="1215"/>
      <c r="AM5" s="1215"/>
      <c r="AN5" s="1215"/>
      <c r="AO5" s="1234"/>
      <c r="AP5" s="1232" t="s">
        <v>57</v>
      </c>
    </row>
    <row r="6" spans="1:42" ht="13.5" thickBot="1">
      <c r="A6" s="1231"/>
      <c r="B6" s="1241"/>
      <c r="C6" s="1213"/>
      <c r="D6" s="1236" t="s">
        <v>6</v>
      </c>
      <c r="E6" s="1219" t="s">
        <v>72</v>
      </c>
      <c r="F6" s="8"/>
      <c r="G6" s="8"/>
      <c r="H6" s="9" t="s">
        <v>7</v>
      </c>
      <c r="I6" s="10"/>
      <c r="J6" s="11"/>
      <c r="K6" s="8"/>
      <c r="L6" s="8"/>
      <c r="M6" s="9" t="s">
        <v>8</v>
      </c>
      <c r="N6" s="10"/>
      <c r="O6" s="11"/>
      <c r="P6" s="8"/>
      <c r="Q6" s="8"/>
      <c r="R6" s="9" t="s">
        <v>9</v>
      </c>
      <c r="S6" s="10"/>
      <c r="T6" s="11"/>
      <c r="U6" s="8"/>
      <c r="V6" s="8"/>
      <c r="W6" s="9" t="s">
        <v>10</v>
      </c>
      <c r="X6" s="10"/>
      <c r="Y6" s="11"/>
      <c r="Z6" s="8"/>
      <c r="AA6" s="8"/>
      <c r="AB6" s="9" t="s">
        <v>11</v>
      </c>
      <c r="AC6" s="10"/>
      <c r="AD6" s="11"/>
      <c r="AE6" s="8"/>
      <c r="AF6" s="8"/>
      <c r="AG6" s="9" t="s">
        <v>12</v>
      </c>
      <c r="AH6" s="10"/>
      <c r="AI6" s="11"/>
      <c r="AJ6" s="8"/>
      <c r="AK6" s="8"/>
      <c r="AL6" s="9" t="s">
        <v>13</v>
      </c>
      <c r="AM6" s="10"/>
      <c r="AN6" s="12"/>
      <c r="AO6" s="1235"/>
      <c r="AP6" s="1233"/>
    </row>
    <row r="7" spans="1:42" ht="13.5" thickBot="1">
      <c r="A7" s="1231"/>
      <c r="B7" s="1241"/>
      <c r="C7" s="1213"/>
      <c r="D7" s="1237"/>
      <c r="E7" s="1220"/>
      <c r="F7" s="13" t="s">
        <v>14</v>
      </c>
      <c r="G7" s="13" t="s">
        <v>15</v>
      </c>
      <c r="H7" s="14" t="s">
        <v>16</v>
      </c>
      <c r="I7" s="14" t="s">
        <v>17</v>
      </c>
      <c r="J7" s="15" t="s">
        <v>18</v>
      </c>
      <c r="K7" s="16" t="s">
        <v>14</v>
      </c>
      <c r="L7" s="13" t="s">
        <v>15</v>
      </c>
      <c r="M7" s="14" t="s">
        <v>16</v>
      </c>
      <c r="N7" s="14" t="s">
        <v>17</v>
      </c>
      <c r="O7" s="15" t="s">
        <v>18</v>
      </c>
      <c r="P7" s="16" t="s">
        <v>14</v>
      </c>
      <c r="Q7" s="13" t="s">
        <v>15</v>
      </c>
      <c r="R7" s="14" t="s">
        <v>16</v>
      </c>
      <c r="S7" s="14" t="s">
        <v>17</v>
      </c>
      <c r="T7" s="15" t="s">
        <v>18</v>
      </c>
      <c r="U7" s="16" t="s">
        <v>14</v>
      </c>
      <c r="V7" s="13" t="s">
        <v>15</v>
      </c>
      <c r="W7" s="14" t="s">
        <v>16</v>
      </c>
      <c r="X7" s="14" t="s">
        <v>17</v>
      </c>
      <c r="Y7" s="15" t="s">
        <v>18</v>
      </c>
      <c r="Z7" s="16" t="s">
        <v>14</v>
      </c>
      <c r="AA7" s="13" t="s">
        <v>15</v>
      </c>
      <c r="AB7" s="14" t="s">
        <v>16</v>
      </c>
      <c r="AC7" s="14" t="s">
        <v>17</v>
      </c>
      <c r="AD7" s="15" t="s">
        <v>18</v>
      </c>
      <c r="AE7" s="16" t="s">
        <v>14</v>
      </c>
      <c r="AF7" s="13" t="s">
        <v>15</v>
      </c>
      <c r="AG7" s="14" t="s">
        <v>16</v>
      </c>
      <c r="AH7" s="14" t="s">
        <v>17</v>
      </c>
      <c r="AI7" s="15" t="s">
        <v>18</v>
      </c>
      <c r="AJ7" s="16" t="s">
        <v>14</v>
      </c>
      <c r="AK7" s="13" t="s">
        <v>15</v>
      </c>
      <c r="AL7" s="14" t="s">
        <v>16</v>
      </c>
      <c r="AM7" s="14" t="s">
        <v>17</v>
      </c>
      <c r="AN7" s="15" t="s">
        <v>18</v>
      </c>
      <c r="AO7" s="17"/>
      <c r="AP7" s="18" t="s">
        <v>2</v>
      </c>
    </row>
    <row r="8" spans="1:42" s="4" customFormat="1" ht="14.25" thickBot="1" thickTop="1">
      <c r="A8" s="19" t="s">
        <v>19</v>
      </c>
      <c r="B8" s="1223" t="s">
        <v>20</v>
      </c>
      <c r="C8" s="1224"/>
      <c r="D8" s="20">
        <f>SUM(D9:D18)</f>
        <v>31</v>
      </c>
      <c r="E8" s="20">
        <f>SUM(E9:E18)</f>
        <v>40</v>
      </c>
      <c r="F8" s="21">
        <f aca="true" t="shared" si="0" ref="F8:AN8">SUM(F9:F18)</f>
        <v>5</v>
      </c>
      <c r="G8" s="22">
        <f t="shared" si="0"/>
        <v>2</v>
      </c>
      <c r="H8" s="22">
        <f t="shared" si="0"/>
        <v>0</v>
      </c>
      <c r="I8" s="22">
        <f t="shared" si="0"/>
        <v>0</v>
      </c>
      <c r="J8" s="22">
        <f t="shared" si="0"/>
        <v>9</v>
      </c>
      <c r="K8" s="312">
        <f t="shared" si="0"/>
        <v>9</v>
      </c>
      <c r="L8" s="22">
        <f t="shared" si="0"/>
        <v>3</v>
      </c>
      <c r="M8" s="22">
        <f t="shared" si="0"/>
        <v>2</v>
      </c>
      <c r="N8" s="22">
        <f t="shared" si="0"/>
        <v>0</v>
      </c>
      <c r="O8" s="22">
        <f t="shared" si="0"/>
        <v>18</v>
      </c>
      <c r="P8" s="312">
        <f t="shared" si="0"/>
        <v>6</v>
      </c>
      <c r="Q8" s="22">
        <f t="shared" si="0"/>
        <v>4</v>
      </c>
      <c r="R8" s="22">
        <f t="shared" si="0"/>
        <v>0</v>
      </c>
      <c r="S8" s="22">
        <f t="shared" si="0"/>
        <v>0</v>
      </c>
      <c r="T8" s="22">
        <f t="shared" si="0"/>
        <v>13</v>
      </c>
      <c r="U8" s="31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31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31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31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3">
        <f t="shared" si="0"/>
        <v>0</v>
      </c>
      <c r="AO8" s="24"/>
      <c r="AP8" s="25"/>
    </row>
    <row r="9" spans="1:42" s="1" customFormat="1" ht="12.75">
      <c r="A9" s="26" t="s">
        <v>7</v>
      </c>
      <c r="B9" s="254" t="s">
        <v>462</v>
      </c>
      <c r="C9" s="27" t="s">
        <v>55</v>
      </c>
      <c r="D9" s="28">
        <f aca="true" t="shared" si="1" ref="D9:D18">F9+G9+H9+K9+L9+M9+P9+Q9+R9+U9+V9+W9+Z9+AA9+AB9+AE9+AF9+AG9+AJ9+AK9+AL9</f>
        <v>5</v>
      </c>
      <c r="E9" s="29">
        <f aca="true" t="shared" si="2" ref="E9:E18">J9+O9+T9+Y9+AD9+AI9+AN9</f>
        <v>6</v>
      </c>
      <c r="F9" s="30">
        <v>3</v>
      </c>
      <c r="G9" s="31">
        <v>2</v>
      </c>
      <c r="H9" s="31">
        <v>0</v>
      </c>
      <c r="I9" s="31" t="s">
        <v>25</v>
      </c>
      <c r="J9" s="32">
        <v>6</v>
      </c>
      <c r="K9" s="31"/>
      <c r="L9" s="31"/>
      <c r="M9" s="31"/>
      <c r="N9" s="31"/>
      <c r="O9" s="32"/>
      <c r="P9" s="31"/>
      <c r="Q9" s="31"/>
      <c r="R9" s="31"/>
      <c r="S9" s="31"/>
      <c r="T9" s="32"/>
      <c r="U9" s="30"/>
      <c r="V9" s="30"/>
      <c r="W9" s="30"/>
      <c r="X9" s="30"/>
      <c r="Y9" s="33"/>
      <c r="Z9" s="30"/>
      <c r="AA9" s="30"/>
      <c r="AB9" s="30"/>
      <c r="AC9" s="30"/>
      <c r="AD9" s="33"/>
      <c r="AE9" s="30"/>
      <c r="AF9" s="30"/>
      <c r="AG9" s="30"/>
      <c r="AH9" s="30"/>
      <c r="AI9" s="33"/>
      <c r="AJ9" s="30"/>
      <c r="AK9" s="30"/>
      <c r="AL9" s="30"/>
      <c r="AM9" s="30"/>
      <c r="AN9" s="34"/>
      <c r="AO9" s="1132"/>
      <c r="AP9" s="1161"/>
    </row>
    <row r="10" spans="1:42" s="1" customFormat="1" ht="12.75">
      <c r="A10" s="37" t="s">
        <v>8</v>
      </c>
      <c r="B10" s="254" t="s">
        <v>463</v>
      </c>
      <c r="C10" s="39" t="s">
        <v>56</v>
      </c>
      <c r="D10" s="40">
        <f t="shared" si="1"/>
        <v>5</v>
      </c>
      <c r="E10" s="41">
        <f t="shared" si="2"/>
        <v>6</v>
      </c>
      <c r="F10" s="42"/>
      <c r="G10" s="43"/>
      <c r="H10" s="43"/>
      <c r="I10" s="43"/>
      <c r="J10" s="44"/>
      <c r="K10" s="43">
        <v>3</v>
      </c>
      <c r="L10" s="43">
        <v>2</v>
      </c>
      <c r="M10" s="43">
        <v>0</v>
      </c>
      <c r="N10" s="43" t="s">
        <v>21</v>
      </c>
      <c r="O10" s="44">
        <v>6</v>
      </c>
      <c r="P10" s="43"/>
      <c r="Q10" s="43"/>
      <c r="R10" s="43"/>
      <c r="S10" s="43"/>
      <c r="T10" s="44"/>
      <c r="U10" s="42"/>
      <c r="V10" s="42"/>
      <c r="W10" s="42"/>
      <c r="X10" s="42"/>
      <c r="Y10" s="45"/>
      <c r="Z10" s="42"/>
      <c r="AA10" s="42"/>
      <c r="AB10" s="42"/>
      <c r="AC10" s="42"/>
      <c r="AD10" s="45"/>
      <c r="AE10" s="42"/>
      <c r="AF10" s="42"/>
      <c r="AG10" s="42"/>
      <c r="AH10" s="42"/>
      <c r="AI10" s="45"/>
      <c r="AJ10" s="42"/>
      <c r="AK10" s="42"/>
      <c r="AL10" s="42"/>
      <c r="AM10" s="42"/>
      <c r="AN10" s="46"/>
      <c r="AO10" s="1133" t="s">
        <v>7</v>
      </c>
      <c r="AP10" s="1162" t="s">
        <v>462</v>
      </c>
    </row>
    <row r="11" spans="1:42" s="1" customFormat="1" ht="12.75">
      <c r="A11" s="49" t="s">
        <v>9</v>
      </c>
      <c r="B11" s="50" t="s">
        <v>464</v>
      </c>
      <c r="C11" s="51" t="s">
        <v>22</v>
      </c>
      <c r="D11" s="40">
        <f t="shared" si="1"/>
        <v>3</v>
      </c>
      <c r="E11" s="41">
        <f t="shared" si="2"/>
        <v>3</v>
      </c>
      <c r="F11" s="42"/>
      <c r="G11" s="42"/>
      <c r="H11" s="42"/>
      <c r="I11" s="42"/>
      <c r="J11" s="45"/>
      <c r="K11" s="42">
        <v>2</v>
      </c>
      <c r="L11" s="42">
        <v>1</v>
      </c>
      <c r="M11" s="42">
        <v>0</v>
      </c>
      <c r="N11" s="42" t="s">
        <v>21</v>
      </c>
      <c r="O11" s="45">
        <v>3</v>
      </c>
      <c r="P11" s="42"/>
      <c r="Q11" s="42"/>
      <c r="R11" s="42"/>
      <c r="S11" s="42"/>
      <c r="T11" s="45"/>
      <c r="U11" s="42"/>
      <c r="V11" s="42"/>
      <c r="W11" s="42"/>
      <c r="X11" s="42"/>
      <c r="Y11" s="45"/>
      <c r="Z11" s="42"/>
      <c r="AA11" s="42"/>
      <c r="AB11" s="42"/>
      <c r="AC11" s="42"/>
      <c r="AD11" s="45"/>
      <c r="AE11" s="42"/>
      <c r="AF11" s="42"/>
      <c r="AG11" s="42"/>
      <c r="AH11" s="42"/>
      <c r="AI11" s="45"/>
      <c r="AJ11" s="42"/>
      <c r="AK11" s="42"/>
      <c r="AL11" s="42"/>
      <c r="AM11" s="42"/>
      <c r="AN11" s="46"/>
      <c r="AO11" s="1133" t="s">
        <v>7</v>
      </c>
      <c r="AP11" s="1162" t="s">
        <v>462</v>
      </c>
    </row>
    <row r="12" spans="1:42" s="1" customFormat="1" ht="12.75">
      <c r="A12" s="49" t="s">
        <v>10</v>
      </c>
      <c r="B12" s="50" t="s">
        <v>466</v>
      </c>
      <c r="C12" s="51" t="s">
        <v>23</v>
      </c>
      <c r="D12" s="40">
        <f t="shared" si="1"/>
        <v>2</v>
      </c>
      <c r="E12" s="41">
        <f t="shared" si="2"/>
        <v>3</v>
      </c>
      <c r="F12" s="52"/>
      <c r="G12" s="52"/>
      <c r="H12" s="52"/>
      <c r="I12" s="53"/>
      <c r="J12" s="54"/>
      <c r="K12" s="52">
        <v>2</v>
      </c>
      <c r="L12" s="52">
        <v>0</v>
      </c>
      <c r="M12" s="52">
        <v>0</v>
      </c>
      <c r="N12" s="53" t="s">
        <v>21</v>
      </c>
      <c r="O12" s="54">
        <v>3</v>
      </c>
      <c r="P12" s="52"/>
      <c r="Q12" s="52"/>
      <c r="R12" s="52"/>
      <c r="S12" s="53"/>
      <c r="T12" s="54"/>
      <c r="U12" s="42"/>
      <c r="V12" s="42"/>
      <c r="W12" s="42"/>
      <c r="X12" s="42"/>
      <c r="Y12" s="45"/>
      <c r="Z12" s="42"/>
      <c r="AA12" s="42"/>
      <c r="AB12" s="42"/>
      <c r="AC12" s="42"/>
      <c r="AD12" s="45"/>
      <c r="AE12" s="42"/>
      <c r="AF12" s="42"/>
      <c r="AG12" s="42"/>
      <c r="AH12" s="42"/>
      <c r="AI12" s="45"/>
      <c r="AJ12" s="42"/>
      <c r="AK12" s="42"/>
      <c r="AL12" s="42"/>
      <c r="AM12" s="42"/>
      <c r="AN12" s="46"/>
      <c r="AO12" s="1133"/>
      <c r="AP12" s="1125"/>
    </row>
    <row r="13" spans="1:42" s="1" customFormat="1" ht="12.75">
      <c r="A13" s="49" t="s">
        <v>11</v>
      </c>
      <c r="B13" s="50" t="s">
        <v>471</v>
      </c>
      <c r="C13" s="56" t="s">
        <v>24</v>
      </c>
      <c r="D13" s="40">
        <f t="shared" si="1"/>
        <v>3</v>
      </c>
      <c r="E13" s="41">
        <f t="shared" si="2"/>
        <v>4</v>
      </c>
      <c r="F13" s="42"/>
      <c r="G13" s="42"/>
      <c r="H13" s="42"/>
      <c r="I13" s="42"/>
      <c r="J13" s="45"/>
      <c r="K13" s="42"/>
      <c r="L13" s="42"/>
      <c r="M13" s="42"/>
      <c r="N13" s="42"/>
      <c r="O13" s="57"/>
      <c r="P13" s="42">
        <v>2</v>
      </c>
      <c r="Q13" s="42">
        <v>1</v>
      </c>
      <c r="R13" s="42">
        <v>0</v>
      </c>
      <c r="S13" s="42" t="s">
        <v>21</v>
      </c>
      <c r="T13" s="57">
        <v>4</v>
      </c>
      <c r="U13" s="42"/>
      <c r="V13" s="42"/>
      <c r="W13" s="42"/>
      <c r="X13" s="42"/>
      <c r="Y13" s="45"/>
      <c r="Z13" s="42"/>
      <c r="AA13" s="42"/>
      <c r="AB13" s="42"/>
      <c r="AC13" s="42"/>
      <c r="AD13" s="45"/>
      <c r="AE13" s="42"/>
      <c r="AF13" s="42"/>
      <c r="AG13" s="42"/>
      <c r="AH13" s="42"/>
      <c r="AI13" s="45"/>
      <c r="AJ13" s="42"/>
      <c r="AK13" s="42"/>
      <c r="AL13" s="42"/>
      <c r="AM13" s="42"/>
      <c r="AN13" s="46"/>
      <c r="AO13" s="1133"/>
      <c r="AP13" s="1125"/>
    </row>
    <row r="14" spans="1:42" s="1" customFormat="1" ht="12.75">
      <c r="A14" s="49" t="s">
        <v>12</v>
      </c>
      <c r="B14" s="50" t="s">
        <v>470</v>
      </c>
      <c r="C14" s="51" t="s">
        <v>102</v>
      </c>
      <c r="D14" s="40">
        <f t="shared" si="1"/>
        <v>3</v>
      </c>
      <c r="E14" s="41">
        <f t="shared" si="2"/>
        <v>4</v>
      </c>
      <c r="F14" s="58"/>
      <c r="G14" s="42"/>
      <c r="H14" s="42"/>
      <c r="I14" s="42"/>
      <c r="J14" s="45"/>
      <c r="K14" s="42"/>
      <c r="L14" s="42"/>
      <c r="M14" s="42"/>
      <c r="N14" s="42"/>
      <c r="O14" s="45"/>
      <c r="P14" s="42">
        <v>2</v>
      </c>
      <c r="Q14" s="42">
        <v>1</v>
      </c>
      <c r="R14" s="42">
        <v>0</v>
      </c>
      <c r="S14" s="42" t="s">
        <v>21</v>
      </c>
      <c r="T14" s="45">
        <v>4</v>
      </c>
      <c r="U14" s="42"/>
      <c r="V14" s="42"/>
      <c r="W14" s="42"/>
      <c r="X14" s="42"/>
      <c r="Y14" s="45"/>
      <c r="Z14" s="42"/>
      <c r="AA14" s="42"/>
      <c r="AB14" s="42"/>
      <c r="AC14" s="42"/>
      <c r="AD14" s="45"/>
      <c r="AE14" s="42"/>
      <c r="AF14" s="42"/>
      <c r="AG14" s="42"/>
      <c r="AH14" s="42"/>
      <c r="AI14" s="45"/>
      <c r="AJ14" s="42"/>
      <c r="AK14" s="42"/>
      <c r="AL14" s="42"/>
      <c r="AM14" s="42"/>
      <c r="AN14" s="46"/>
      <c r="AO14" s="1133"/>
      <c r="AP14" s="1125"/>
    </row>
    <row r="15" spans="1:42" s="1" customFormat="1" ht="12.75">
      <c r="A15" s="49" t="s">
        <v>13</v>
      </c>
      <c r="B15" s="50" t="s">
        <v>465</v>
      </c>
      <c r="C15" s="51" t="s">
        <v>103</v>
      </c>
      <c r="D15" s="40">
        <f>F15+G15+H15+K15+L15+M15+P15+Q15+R15+U15+V15+W15+Z15+AA15+AB15+AE15+AF15+AG15+AJ15+AK15+AL15</f>
        <v>4</v>
      </c>
      <c r="E15" s="41">
        <f>J15+O15+T15+Y15+AD15+AI15+AN15</f>
        <v>5</v>
      </c>
      <c r="F15" s="58"/>
      <c r="G15" s="42"/>
      <c r="H15" s="42"/>
      <c r="I15" s="42"/>
      <c r="J15" s="45"/>
      <c r="K15" s="42"/>
      <c r="L15" s="42"/>
      <c r="M15" s="42"/>
      <c r="N15" s="42"/>
      <c r="O15" s="45"/>
      <c r="P15" s="42">
        <v>2</v>
      </c>
      <c r="Q15" s="42">
        <v>2</v>
      </c>
      <c r="R15" s="42">
        <v>0</v>
      </c>
      <c r="S15" s="42" t="s">
        <v>21</v>
      </c>
      <c r="T15" s="45">
        <v>5</v>
      </c>
      <c r="U15" s="42"/>
      <c r="V15" s="42"/>
      <c r="W15" s="42"/>
      <c r="X15" s="42"/>
      <c r="Y15" s="45"/>
      <c r="Z15" s="42"/>
      <c r="AA15" s="42"/>
      <c r="AB15" s="42"/>
      <c r="AC15" s="42"/>
      <c r="AD15" s="45"/>
      <c r="AE15" s="42"/>
      <c r="AF15" s="42"/>
      <c r="AG15" s="42"/>
      <c r="AH15" s="42"/>
      <c r="AI15" s="45"/>
      <c r="AJ15" s="42"/>
      <c r="AK15" s="42"/>
      <c r="AL15" s="42"/>
      <c r="AM15" s="42"/>
      <c r="AN15" s="46"/>
      <c r="AO15" s="1133"/>
      <c r="AP15" s="1125"/>
    </row>
    <row r="16" spans="1:42" s="1" customFormat="1" ht="12.75">
      <c r="A16" s="49" t="s">
        <v>58</v>
      </c>
      <c r="B16" s="157" t="s">
        <v>467</v>
      </c>
      <c r="C16" s="51" t="s">
        <v>53</v>
      </c>
      <c r="D16" s="40">
        <f t="shared" si="1"/>
        <v>2</v>
      </c>
      <c r="E16" s="41">
        <f t="shared" si="2"/>
        <v>3</v>
      </c>
      <c r="F16" s="58">
        <v>2</v>
      </c>
      <c r="G16" s="42">
        <v>0</v>
      </c>
      <c r="H16" s="42">
        <v>0</v>
      </c>
      <c r="I16" s="42" t="s">
        <v>21</v>
      </c>
      <c r="J16" s="45">
        <v>3</v>
      </c>
      <c r="K16" s="42"/>
      <c r="L16" s="42"/>
      <c r="M16" s="42"/>
      <c r="N16" s="42"/>
      <c r="O16" s="45"/>
      <c r="P16" s="42"/>
      <c r="Q16" s="42"/>
      <c r="R16" s="42"/>
      <c r="S16" s="42"/>
      <c r="T16" s="45"/>
      <c r="U16" s="42"/>
      <c r="V16" s="42"/>
      <c r="W16" s="42"/>
      <c r="X16" s="42"/>
      <c r="Y16" s="45"/>
      <c r="Z16" s="42"/>
      <c r="AA16" s="42"/>
      <c r="AB16" s="42"/>
      <c r="AC16" s="42"/>
      <c r="AD16" s="45"/>
      <c r="AE16" s="42"/>
      <c r="AF16" s="42"/>
      <c r="AG16" s="42"/>
      <c r="AH16" s="42"/>
      <c r="AI16" s="45"/>
      <c r="AJ16" s="42"/>
      <c r="AK16" s="42"/>
      <c r="AL16" s="42"/>
      <c r="AM16" s="42"/>
      <c r="AN16" s="46"/>
      <c r="AO16" s="1133"/>
      <c r="AP16" s="1162"/>
    </row>
    <row r="17" spans="1:42" s="1" customFormat="1" ht="12.75">
      <c r="A17" s="49" t="s">
        <v>59</v>
      </c>
      <c r="B17" s="157" t="s">
        <v>468</v>
      </c>
      <c r="C17" s="39" t="s">
        <v>54</v>
      </c>
      <c r="D17" s="40">
        <f t="shared" si="1"/>
        <v>2</v>
      </c>
      <c r="E17" s="41">
        <f t="shared" si="2"/>
        <v>3</v>
      </c>
      <c r="F17" s="59"/>
      <c r="G17" s="59"/>
      <c r="H17" s="42"/>
      <c r="I17" s="42"/>
      <c r="J17" s="45"/>
      <c r="K17" s="52">
        <v>2</v>
      </c>
      <c r="L17" s="53">
        <v>0</v>
      </c>
      <c r="M17" s="52">
        <v>0</v>
      </c>
      <c r="N17" s="53" t="s">
        <v>25</v>
      </c>
      <c r="O17" s="54">
        <v>3</v>
      </c>
      <c r="P17" s="42"/>
      <c r="Q17" s="42"/>
      <c r="R17" s="42"/>
      <c r="S17" s="42"/>
      <c r="T17" s="45"/>
      <c r="U17" s="42"/>
      <c r="V17" s="42"/>
      <c r="W17" s="42"/>
      <c r="X17" s="42"/>
      <c r="Y17" s="45"/>
      <c r="Z17" s="42"/>
      <c r="AA17" s="42"/>
      <c r="AB17" s="42"/>
      <c r="AC17" s="42"/>
      <c r="AD17" s="45"/>
      <c r="AE17" s="42"/>
      <c r="AF17" s="42"/>
      <c r="AG17" s="42"/>
      <c r="AH17" s="42"/>
      <c r="AI17" s="45"/>
      <c r="AJ17" s="42"/>
      <c r="AK17" s="42"/>
      <c r="AL17" s="42"/>
      <c r="AM17" s="42"/>
      <c r="AN17" s="46"/>
      <c r="AO17" s="1133" t="s">
        <v>58</v>
      </c>
      <c r="AP17" s="1162" t="s">
        <v>467</v>
      </c>
    </row>
    <row r="18" spans="1:42" s="1" customFormat="1" ht="13.5" thickBot="1">
      <c r="A18" s="49" t="s">
        <v>60</v>
      </c>
      <c r="B18" s="157" t="s">
        <v>469</v>
      </c>
      <c r="C18" s="61" t="s">
        <v>85</v>
      </c>
      <c r="D18" s="62">
        <f t="shared" si="1"/>
        <v>2</v>
      </c>
      <c r="E18" s="63">
        <f t="shared" si="2"/>
        <v>3</v>
      </c>
      <c r="F18" s="64"/>
      <c r="G18" s="64"/>
      <c r="H18" s="65"/>
      <c r="I18" s="65"/>
      <c r="J18" s="66"/>
      <c r="K18" s="65">
        <v>0</v>
      </c>
      <c r="L18" s="65">
        <v>0</v>
      </c>
      <c r="M18" s="65">
        <v>2</v>
      </c>
      <c r="N18" s="65" t="s">
        <v>25</v>
      </c>
      <c r="O18" s="66">
        <v>3</v>
      </c>
      <c r="P18" s="65"/>
      <c r="Q18" s="65"/>
      <c r="R18" s="65"/>
      <c r="S18" s="65"/>
      <c r="T18" s="66"/>
      <c r="U18" s="65"/>
      <c r="V18" s="65"/>
      <c r="W18" s="65"/>
      <c r="X18" s="65"/>
      <c r="Y18" s="66"/>
      <c r="Z18" s="65"/>
      <c r="AA18" s="65"/>
      <c r="AB18" s="65"/>
      <c r="AC18" s="65"/>
      <c r="AD18" s="66"/>
      <c r="AE18" s="65"/>
      <c r="AF18" s="65"/>
      <c r="AG18" s="65"/>
      <c r="AH18" s="65"/>
      <c r="AI18" s="66"/>
      <c r="AJ18" s="65"/>
      <c r="AK18" s="65"/>
      <c r="AL18" s="65"/>
      <c r="AM18" s="65"/>
      <c r="AN18" s="67"/>
      <c r="AO18" s="1134" t="s">
        <v>58</v>
      </c>
      <c r="AP18" s="1162" t="s">
        <v>467</v>
      </c>
    </row>
    <row r="19" spans="1:42" s="1" customFormat="1" ht="13.5" thickBot="1">
      <c r="A19" s="69" t="s">
        <v>26</v>
      </c>
      <c r="B19" s="1222" t="s">
        <v>27</v>
      </c>
      <c r="C19" s="1225"/>
      <c r="D19" s="70">
        <f aca="true" t="shared" si="3" ref="D19:AN19">SUM(D20:D31)</f>
        <v>23</v>
      </c>
      <c r="E19" s="70">
        <f t="shared" si="3"/>
        <v>28</v>
      </c>
      <c r="F19" s="71">
        <f t="shared" si="3"/>
        <v>6</v>
      </c>
      <c r="G19" s="71">
        <f t="shared" si="3"/>
        <v>2</v>
      </c>
      <c r="H19" s="71">
        <f t="shared" si="3"/>
        <v>0</v>
      </c>
      <c r="I19" s="71">
        <f t="shared" si="3"/>
        <v>0</v>
      </c>
      <c r="J19" s="71">
        <f t="shared" si="3"/>
        <v>11</v>
      </c>
      <c r="K19" s="69">
        <f t="shared" si="3"/>
        <v>4</v>
      </c>
      <c r="L19" s="71">
        <f t="shared" si="3"/>
        <v>4</v>
      </c>
      <c r="M19" s="71">
        <f t="shared" si="3"/>
        <v>0</v>
      </c>
      <c r="N19" s="71">
        <f t="shared" si="3"/>
        <v>0</v>
      </c>
      <c r="O19" s="71">
        <f t="shared" si="3"/>
        <v>10</v>
      </c>
      <c r="P19" s="69">
        <f t="shared" si="3"/>
        <v>2</v>
      </c>
      <c r="Q19" s="71">
        <f t="shared" si="3"/>
        <v>2</v>
      </c>
      <c r="R19" s="71">
        <f t="shared" si="3"/>
        <v>0</v>
      </c>
      <c r="S19" s="71">
        <f t="shared" si="3"/>
        <v>0</v>
      </c>
      <c r="T19" s="71">
        <f t="shared" si="3"/>
        <v>4</v>
      </c>
      <c r="U19" s="69">
        <f t="shared" si="3"/>
        <v>2</v>
      </c>
      <c r="V19" s="71">
        <f t="shared" si="3"/>
        <v>1</v>
      </c>
      <c r="W19" s="71">
        <f t="shared" si="3"/>
        <v>0</v>
      </c>
      <c r="X19" s="71">
        <f t="shared" si="3"/>
        <v>0</v>
      </c>
      <c r="Y19" s="71">
        <f t="shared" si="3"/>
        <v>3</v>
      </c>
      <c r="Z19" s="69">
        <f t="shared" si="3"/>
        <v>0</v>
      </c>
      <c r="AA19" s="71">
        <f t="shared" si="3"/>
        <v>0</v>
      </c>
      <c r="AB19" s="71">
        <f t="shared" si="3"/>
        <v>0</v>
      </c>
      <c r="AC19" s="71">
        <f t="shared" si="3"/>
        <v>0</v>
      </c>
      <c r="AD19" s="71">
        <f t="shared" si="3"/>
        <v>0</v>
      </c>
      <c r="AE19" s="69">
        <f t="shared" si="3"/>
        <v>0</v>
      </c>
      <c r="AF19" s="71">
        <f t="shared" si="3"/>
        <v>0</v>
      </c>
      <c r="AG19" s="71">
        <f t="shared" si="3"/>
        <v>0</v>
      </c>
      <c r="AH19" s="71">
        <f t="shared" si="3"/>
        <v>0</v>
      </c>
      <c r="AI19" s="71">
        <f t="shared" si="3"/>
        <v>0</v>
      </c>
      <c r="AJ19" s="69">
        <f t="shared" si="3"/>
        <v>0</v>
      </c>
      <c r="AK19" s="71">
        <f t="shared" si="3"/>
        <v>0</v>
      </c>
      <c r="AL19" s="71">
        <f t="shared" si="3"/>
        <v>0</v>
      </c>
      <c r="AM19" s="71">
        <f t="shared" si="3"/>
        <v>0</v>
      </c>
      <c r="AN19" s="71">
        <f t="shared" si="3"/>
        <v>0</v>
      </c>
      <c r="AO19" s="1135"/>
      <c r="AP19" s="1126"/>
    </row>
    <row r="20" spans="1:42" s="1" customFormat="1" ht="12.75">
      <c r="A20" s="72" t="s">
        <v>61</v>
      </c>
      <c r="B20" s="73" t="s">
        <v>451</v>
      </c>
      <c r="C20" s="74" t="s">
        <v>28</v>
      </c>
      <c r="D20" s="28">
        <f aca="true" t="shared" si="4" ref="D20:D26">F20+G20+H20+K20+L20+M20+P20+Q20+R20+U20+V20+W20+Z20+AA20+AB20+AE20+AF20+AG20+AJ20+AK20+AL20</f>
        <v>4</v>
      </c>
      <c r="E20" s="29">
        <f aca="true" t="shared" si="5" ref="E20:E26">J20+O20+T20+Y20+AD20+AI20+AN20</f>
        <v>5</v>
      </c>
      <c r="F20" s="30">
        <v>2</v>
      </c>
      <c r="G20" s="30">
        <v>2</v>
      </c>
      <c r="H20" s="30">
        <v>0</v>
      </c>
      <c r="I20" s="30" t="s">
        <v>21</v>
      </c>
      <c r="J20" s="33">
        <v>5</v>
      </c>
      <c r="K20" s="30"/>
      <c r="L20" s="30"/>
      <c r="M20" s="30"/>
      <c r="N20" s="30"/>
      <c r="O20" s="33"/>
      <c r="P20" s="30"/>
      <c r="Q20" s="30"/>
      <c r="R20" s="30"/>
      <c r="S20" s="30"/>
      <c r="T20" s="33"/>
      <c r="U20" s="30"/>
      <c r="V20" s="30"/>
      <c r="W20" s="30"/>
      <c r="X20" s="30"/>
      <c r="Y20" s="33"/>
      <c r="Z20" s="30"/>
      <c r="AA20" s="30"/>
      <c r="AB20" s="30"/>
      <c r="AC20" s="30"/>
      <c r="AD20" s="33"/>
      <c r="AE20" s="30"/>
      <c r="AF20" s="30"/>
      <c r="AG20" s="30"/>
      <c r="AH20" s="30"/>
      <c r="AI20" s="33"/>
      <c r="AJ20" s="30"/>
      <c r="AK20" s="30"/>
      <c r="AL20" s="30"/>
      <c r="AM20" s="30"/>
      <c r="AN20" s="34"/>
      <c r="AO20" s="1132"/>
      <c r="AP20" s="124"/>
    </row>
    <row r="21" spans="1:42" s="1" customFormat="1" ht="12.75">
      <c r="A21" s="75" t="s">
        <v>62</v>
      </c>
      <c r="B21" s="76" t="s">
        <v>452</v>
      </c>
      <c r="C21" s="77" t="s">
        <v>29</v>
      </c>
      <c r="D21" s="40">
        <f t="shared" si="4"/>
        <v>4</v>
      </c>
      <c r="E21" s="41">
        <f t="shared" si="5"/>
        <v>5</v>
      </c>
      <c r="F21" s="42"/>
      <c r="G21" s="42"/>
      <c r="H21" s="42"/>
      <c r="I21" s="42"/>
      <c r="J21" s="45"/>
      <c r="K21" s="42">
        <v>2</v>
      </c>
      <c r="L21" s="42">
        <v>2</v>
      </c>
      <c r="M21" s="42">
        <v>0</v>
      </c>
      <c r="N21" s="42" t="s">
        <v>21</v>
      </c>
      <c r="O21" s="45">
        <v>5</v>
      </c>
      <c r="P21" s="42"/>
      <c r="Q21" s="42"/>
      <c r="R21" s="42"/>
      <c r="S21" s="42"/>
      <c r="T21" s="45"/>
      <c r="U21" s="42"/>
      <c r="V21" s="42"/>
      <c r="W21" s="42"/>
      <c r="X21" s="42"/>
      <c r="Y21" s="45"/>
      <c r="Z21" s="42"/>
      <c r="AA21" s="42"/>
      <c r="AB21" s="42"/>
      <c r="AC21" s="42"/>
      <c r="AD21" s="45"/>
      <c r="AE21" s="42"/>
      <c r="AF21" s="42"/>
      <c r="AG21" s="42"/>
      <c r="AH21" s="42"/>
      <c r="AI21" s="45"/>
      <c r="AJ21" s="42"/>
      <c r="AK21" s="42"/>
      <c r="AL21" s="42"/>
      <c r="AM21" s="42"/>
      <c r="AN21" s="46"/>
      <c r="AO21" s="1133" t="s">
        <v>61</v>
      </c>
      <c r="AP21" s="1127" t="s">
        <v>451</v>
      </c>
    </row>
    <row r="22" spans="1:42" s="1" customFormat="1" ht="12.75">
      <c r="A22" s="75" t="s">
        <v>63</v>
      </c>
      <c r="B22" s="76" t="s">
        <v>457</v>
      </c>
      <c r="C22" s="51" t="s">
        <v>100</v>
      </c>
      <c r="D22" s="40">
        <f t="shared" si="4"/>
        <v>4</v>
      </c>
      <c r="E22" s="41">
        <f t="shared" si="5"/>
        <v>5</v>
      </c>
      <c r="F22" s="42"/>
      <c r="G22" s="42"/>
      <c r="H22" s="42"/>
      <c r="I22" s="42"/>
      <c r="J22" s="45"/>
      <c r="K22" s="42">
        <v>2</v>
      </c>
      <c r="L22" s="42">
        <v>2</v>
      </c>
      <c r="M22" s="42">
        <v>0</v>
      </c>
      <c r="N22" s="42" t="s">
        <v>21</v>
      </c>
      <c r="O22" s="45">
        <v>5</v>
      </c>
      <c r="P22" s="42"/>
      <c r="Q22" s="42"/>
      <c r="R22" s="42"/>
      <c r="S22" s="42"/>
      <c r="T22" s="45"/>
      <c r="U22" s="42"/>
      <c r="V22" s="42"/>
      <c r="W22" s="42"/>
      <c r="X22" s="42"/>
      <c r="Y22" s="45"/>
      <c r="Z22" s="42"/>
      <c r="AA22" s="42"/>
      <c r="AB22" s="42"/>
      <c r="AC22" s="42"/>
      <c r="AD22" s="45"/>
      <c r="AE22" s="42"/>
      <c r="AF22" s="42"/>
      <c r="AG22" s="42"/>
      <c r="AH22" s="42"/>
      <c r="AI22" s="45"/>
      <c r="AJ22" s="42"/>
      <c r="AK22" s="42"/>
      <c r="AL22" s="42"/>
      <c r="AM22" s="42"/>
      <c r="AN22" s="46"/>
      <c r="AO22" s="1133" t="s">
        <v>61</v>
      </c>
      <c r="AP22" s="1127" t="s">
        <v>451</v>
      </c>
    </row>
    <row r="23" spans="1:42" s="1" customFormat="1" ht="12.75">
      <c r="A23" s="75" t="s">
        <v>64</v>
      </c>
      <c r="B23" s="76" t="s">
        <v>460</v>
      </c>
      <c r="C23" s="51" t="s">
        <v>30</v>
      </c>
      <c r="D23" s="40">
        <f t="shared" si="4"/>
        <v>4</v>
      </c>
      <c r="E23" s="41">
        <f t="shared" si="5"/>
        <v>4</v>
      </c>
      <c r="F23" s="42"/>
      <c r="G23" s="42"/>
      <c r="H23" s="42"/>
      <c r="I23" s="42"/>
      <c r="J23" s="45"/>
      <c r="K23" s="42"/>
      <c r="L23" s="42"/>
      <c r="M23" s="42"/>
      <c r="N23" s="42"/>
      <c r="O23" s="45"/>
      <c r="P23" s="42">
        <v>2</v>
      </c>
      <c r="Q23" s="42">
        <v>2</v>
      </c>
      <c r="R23" s="42">
        <v>0</v>
      </c>
      <c r="S23" s="43" t="s">
        <v>21</v>
      </c>
      <c r="T23" s="45">
        <v>4</v>
      </c>
      <c r="U23" s="42"/>
      <c r="V23" s="42"/>
      <c r="W23" s="42"/>
      <c r="X23" s="42"/>
      <c r="Y23" s="45"/>
      <c r="Z23" s="42"/>
      <c r="AA23" s="42"/>
      <c r="AB23" s="42"/>
      <c r="AC23" s="42"/>
      <c r="AD23" s="45"/>
      <c r="AE23" s="42"/>
      <c r="AF23" s="42"/>
      <c r="AG23" s="42"/>
      <c r="AH23" s="42"/>
      <c r="AI23" s="45"/>
      <c r="AJ23" s="42"/>
      <c r="AK23" s="42"/>
      <c r="AL23" s="42"/>
      <c r="AM23" s="42"/>
      <c r="AN23" s="46"/>
      <c r="AO23" s="1133"/>
      <c r="AP23" s="1127"/>
    </row>
    <row r="24" spans="1:42" s="1" customFormat="1" ht="12.75">
      <c r="A24" s="75" t="s">
        <v>65</v>
      </c>
      <c r="B24" s="76" t="s">
        <v>461</v>
      </c>
      <c r="C24" s="51" t="s">
        <v>121</v>
      </c>
      <c r="D24" s="40">
        <f t="shared" si="4"/>
        <v>3</v>
      </c>
      <c r="E24" s="41">
        <f t="shared" si="5"/>
        <v>3</v>
      </c>
      <c r="F24" s="59"/>
      <c r="G24" s="59"/>
      <c r="H24" s="42"/>
      <c r="I24" s="42"/>
      <c r="J24" s="45"/>
      <c r="K24" s="42"/>
      <c r="L24" s="42"/>
      <c r="M24" s="42"/>
      <c r="N24" s="42"/>
      <c r="O24" s="45"/>
      <c r="P24" s="42"/>
      <c r="Q24" s="42"/>
      <c r="R24" s="42"/>
      <c r="S24" s="42"/>
      <c r="T24" s="45"/>
      <c r="U24" s="42">
        <v>2</v>
      </c>
      <c r="V24" s="42">
        <v>1</v>
      </c>
      <c r="W24" s="42">
        <v>0</v>
      </c>
      <c r="X24" s="42" t="s">
        <v>21</v>
      </c>
      <c r="Y24" s="45">
        <v>3</v>
      </c>
      <c r="Z24" s="42"/>
      <c r="AA24" s="42"/>
      <c r="AB24" s="42"/>
      <c r="AC24" s="42"/>
      <c r="AD24" s="45"/>
      <c r="AE24" s="42"/>
      <c r="AF24" s="42"/>
      <c r="AG24" s="42"/>
      <c r="AH24" s="42"/>
      <c r="AI24" s="45"/>
      <c r="AJ24" s="42"/>
      <c r="AK24" s="42"/>
      <c r="AL24" s="42"/>
      <c r="AM24" s="42"/>
      <c r="AN24" s="46"/>
      <c r="AO24" s="1133"/>
      <c r="AP24" s="1128"/>
    </row>
    <row r="25" spans="1:42" s="1" customFormat="1" ht="12.75">
      <c r="A25" s="75" t="s">
        <v>66</v>
      </c>
      <c r="B25" s="299" t="s">
        <v>458</v>
      </c>
      <c r="C25" s="56" t="s">
        <v>118</v>
      </c>
      <c r="D25" s="40">
        <f t="shared" si="4"/>
        <v>2</v>
      </c>
      <c r="E25" s="41">
        <f t="shared" si="5"/>
        <v>3</v>
      </c>
      <c r="F25" s="42">
        <v>2</v>
      </c>
      <c r="G25" s="42">
        <v>0</v>
      </c>
      <c r="H25" s="42">
        <v>0</v>
      </c>
      <c r="I25" s="42" t="s">
        <v>21</v>
      </c>
      <c r="J25" s="45">
        <v>3</v>
      </c>
      <c r="K25" s="42"/>
      <c r="L25" s="42"/>
      <c r="M25" s="42"/>
      <c r="N25" s="42"/>
      <c r="O25" s="45"/>
      <c r="P25" s="42"/>
      <c r="Q25" s="42"/>
      <c r="R25" s="42"/>
      <c r="S25" s="42"/>
      <c r="T25" s="45"/>
      <c r="U25" s="42"/>
      <c r="V25" s="42"/>
      <c r="W25" s="42"/>
      <c r="X25" s="42"/>
      <c r="Y25" s="45"/>
      <c r="Z25" s="42"/>
      <c r="AA25" s="42"/>
      <c r="AB25" s="42"/>
      <c r="AC25" s="42"/>
      <c r="AD25" s="45"/>
      <c r="AE25" s="42"/>
      <c r="AF25" s="42"/>
      <c r="AG25" s="42"/>
      <c r="AH25" s="42"/>
      <c r="AI25" s="45"/>
      <c r="AJ25" s="42"/>
      <c r="AK25" s="42"/>
      <c r="AL25" s="42"/>
      <c r="AM25" s="42"/>
      <c r="AN25" s="46"/>
      <c r="AO25" s="1133"/>
      <c r="AP25" s="1162"/>
    </row>
    <row r="26" spans="1:42" s="1" customFormat="1" ht="12.75">
      <c r="A26" s="305"/>
      <c r="B26" s="306"/>
      <c r="C26" s="307" t="s">
        <v>117</v>
      </c>
      <c r="D26" s="80">
        <f t="shared" si="4"/>
        <v>2</v>
      </c>
      <c r="E26" s="81">
        <f t="shared" si="5"/>
        <v>3</v>
      </c>
      <c r="F26" s="82">
        <v>2</v>
      </c>
      <c r="G26" s="83">
        <v>0</v>
      </c>
      <c r="H26" s="83">
        <v>0</v>
      </c>
      <c r="I26" s="83" t="s">
        <v>21</v>
      </c>
      <c r="J26" s="84">
        <v>3</v>
      </c>
      <c r="K26" s="83"/>
      <c r="L26" s="83"/>
      <c r="M26" s="83"/>
      <c r="N26" s="83"/>
      <c r="O26" s="85"/>
      <c r="P26" s="82"/>
      <c r="Q26" s="83"/>
      <c r="R26" s="83"/>
      <c r="S26" s="83"/>
      <c r="T26" s="84"/>
      <c r="U26" s="83"/>
      <c r="V26" s="83"/>
      <c r="W26" s="83"/>
      <c r="X26" s="83"/>
      <c r="Y26" s="85"/>
      <c r="Z26" s="83"/>
      <c r="AA26" s="83"/>
      <c r="AB26" s="83"/>
      <c r="AC26" s="83"/>
      <c r="AD26" s="85"/>
      <c r="AE26" s="83"/>
      <c r="AF26" s="83"/>
      <c r="AG26" s="83"/>
      <c r="AH26" s="83"/>
      <c r="AI26" s="85"/>
      <c r="AJ26" s="83"/>
      <c r="AK26" s="83"/>
      <c r="AL26" s="83"/>
      <c r="AM26" s="83"/>
      <c r="AN26" s="86"/>
      <c r="AO26" s="1136"/>
      <c r="AP26" s="1129"/>
    </row>
    <row r="27" spans="1:42" s="1" customFormat="1" ht="12.75">
      <c r="A27" s="304" t="s">
        <v>67</v>
      </c>
      <c r="B27" s="88" t="s">
        <v>453</v>
      </c>
      <c r="C27" s="89" t="s">
        <v>125</v>
      </c>
      <c r="D27" s="90"/>
      <c r="E27" s="91"/>
      <c r="F27" s="92"/>
      <c r="G27" s="92"/>
      <c r="H27" s="93"/>
      <c r="I27" s="93"/>
      <c r="J27" s="94"/>
      <c r="K27" s="93"/>
      <c r="L27" s="93"/>
      <c r="M27" s="93"/>
      <c r="N27" s="93"/>
      <c r="O27" s="95"/>
      <c r="P27" s="93"/>
      <c r="Q27" s="93"/>
      <c r="R27" s="93"/>
      <c r="S27" s="93"/>
      <c r="T27" s="95"/>
      <c r="U27" s="93"/>
      <c r="V27" s="93"/>
      <c r="W27" s="93"/>
      <c r="X27" s="93"/>
      <c r="Y27" s="95"/>
      <c r="Z27" s="93"/>
      <c r="AA27" s="93"/>
      <c r="AB27" s="93"/>
      <c r="AC27" s="93"/>
      <c r="AD27" s="95"/>
      <c r="AE27" s="93"/>
      <c r="AF27" s="93"/>
      <c r="AG27" s="93"/>
      <c r="AH27" s="93"/>
      <c r="AI27" s="95"/>
      <c r="AJ27" s="93"/>
      <c r="AK27" s="93"/>
      <c r="AL27" s="93"/>
      <c r="AM27" s="93"/>
      <c r="AN27" s="96"/>
      <c r="AO27" s="1137"/>
      <c r="AP27" s="112"/>
    </row>
    <row r="28" spans="1:42" s="1" customFormat="1" ht="12.75">
      <c r="A28" s="49" t="s">
        <v>68</v>
      </c>
      <c r="B28" s="88" t="s">
        <v>459</v>
      </c>
      <c r="C28" s="89" t="s">
        <v>120</v>
      </c>
      <c r="D28" s="90"/>
      <c r="E28" s="91"/>
      <c r="F28" s="92"/>
      <c r="G28" s="92"/>
      <c r="H28" s="93"/>
      <c r="I28" s="93"/>
      <c r="J28" s="94"/>
      <c r="K28" s="93"/>
      <c r="L28" s="93"/>
      <c r="M28" s="93"/>
      <c r="N28" s="93"/>
      <c r="O28" s="95"/>
      <c r="P28" s="93"/>
      <c r="Q28" s="93"/>
      <c r="R28" s="93"/>
      <c r="S28" s="93"/>
      <c r="T28" s="95"/>
      <c r="U28" s="93"/>
      <c r="V28" s="93"/>
      <c r="W28" s="93"/>
      <c r="X28" s="93"/>
      <c r="Y28" s="95"/>
      <c r="Z28" s="93"/>
      <c r="AA28" s="93"/>
      <c r="AB28" s="93"/>
      <c r="AC28" s="93"/>
      <c r="AD28" s="95"/>
      <c r="AE28" s="93"/>
      <c r="AF28" s="93"/>
      <c r="AG28" s="93"/>
      <c r="AH28" s="93"/>
      <c r="AI28" s="95"/>
      <c r="AJ28" s="93"/>
      <c r="AK28" s="93"/>
      <c r="AL28" s="93"/>
      <c r="AM28" s="93"/>
      <c r="AN28" s="96"/>
      <c r="AO28" s="1137"/>
      <c r="AP28" s="112"/>
    </row>
    <row r="29" spans="1:42" s="1" customFormat="1" ht="12.75">
      <c r="A29" s="49" t="s">
        <v>69</v>
      </c>
      <c r="B29" s="88" t="s">
        <v>454</v>
      </c>
      <c r="C29" s="99" t="s">
        <v>122</v>
      </c>
      <c r="D29" s="90"/>
      <c r="E29" s="91"/>
      <c r="F29" s="92"/>
      <c r="G29" s="92"/>
      <c r="H29" s="93"/>
      <c r="I29" s="93"/>
      <c r="J29" s="94"/>
      <c r="K29" s="93"/>
      <c r="L29" s="93"/>
      <c r="M29" s="93"/>
      <c r="N29" s="93"/>
      <c r="O29" s="95"/>
      <c r="P29" s="93"/>
      <c r="Q29" s="93"/>
      <c r="R29" s="93"/>
      <c r="S29" s="93"/>
      <c r="T29" s="95"/>
      <c r="U29" s="93"/>
      <c r="V29" s="93"/>
      <c r="W29" s="93"/>
      <c r="X29" s="93"/>
      <c r="Y29" s="95"/>
      <c r="Z29" s="93"/>
      <c r="AA29" s="93"/>
      <c r="AB29" s="93"/>
      <c r="AC29" s="93"/>
      <c r="AD29" s="95"/>
      <c r="AE29" s="93"/>
      <c r="AF29" s="93"/>
      <c r="AG29" s="93"/>
      <c r="AH29" s="93"/>
      <c r="AI29" s="95"/>
      <c r="AJ29" s="93"/>
      <c r="AK29" s="93"/>
      <c r="AL29" s="93"/>
      <c r="AM29" s="93"/>
      <c r="AN29" s="96"/>
      <c r="AO29" s="1137"/>
      <c r="AP29" s="112"/>
    </row>
    <row r="30" spans="1:42" s="1" customFormat="1" ht="12.75">
      <c r="A30" s="49" t="s">
        <v>119</v>
      </c>
      <c r="B30" s="88" t="s">
        <v>455</v>
      </c>
      <c r="C30" s="99" t="s">
        <v>123</v>
      </c>
      <c r="D30" s="90"/>
      <c r="E30" s="91"/>
      <c r="F30" s="92"/>
      <c r="G30" s="92"/>
      <c r="H30" s="93"/>
      <c r="I30" s="93"/>
      <c r="J30" s="94"/>
      <c r="K30" s="93"/>
      <c r="L30" s="93"/>
      <c r="M30" s="93"/>
      <c r="N30" s="93"/>
      <c r="O30" s="95"/>
      <c r="P30" s="93"/>
      <c r="Q30" s="93"/>
      <c r="R30" s="93"/>
      <c r="S30" s="93"/>
      <c r="T30" s="95"/>
      <c r="U30" s="93"/>
      <c r="V30" s="93"/>
      <c r="W30" s="93"/>
      <c r="X30" s="93"/>
      <c r="Y30" s="95"/>
      <c r="Z30" s="93"/>
      <c r="AA30" s="93"/>
      <c r="AB30" s="93"/>
      <c r="AC30" s="93"/>
      <c r="AD30" s="95"/>
      <c r="AE30" s="93"/>
      <c r="AF30" s="93"/>
      <c r="AG30" s="93"/>
      <c r="AH30" s="93"/>
      <c r="AI30" s="95"/>
      <c r="AJ30" s="93"/>
      <c r="AK30" s="93"/>
      <c r="AL30" s="93"/>
      <c r="AM30" s="93"/>
      <c r="AN30" s="96"/>
      <c r="AO30" s="1137"/>
      <c r="AP30" s="112"/>
    </row>
    <row r="31" spans="1:42" s="1" customFormat="1" ht="13.5" thickBot="1">
      <c r="A31" s="49" t="s">
        <v>297</v>
      </c>
      <c r="B31" s="88" t="s">
        <v>456</v>
      </c>
      <c r="C31" s="99" t="s">
        <v>31</v>
      </c>
      <c r="D31" s="90"/>
      <c r="E31" s="91"/>
      <c r="F31" s="92"/>
      <c r="G31" s="92"/>
      <c r="H31" s="93"/>
      <c r="I31" s="93"/>
      <c r="J31" s="94"/>
      <c r="K31" s="93"/>
      <c r="L31" s="93"/>
      <c r="M31" s="93"/>
      <c r="N31" s="93"/>
      <c r="O31" s="95"/>
      <c r="P31" s="93"/>
      <c r="Q31" s="93"/>
      <c r="R31" s="93"/>
      <c r="S31" s="93"/>
      <c r="T31" s="95"/>
      <c r="U31" s="93"/>
      <c r="V31" s="93"/>
      <c r="W31" s="93"/>
      <c r="X31" s="93"/>
      <c r="Y31" s="95"/>
      <c r="Z31" s="93"/>
      <c r="AA31" s="93"/>
      <c r="AB31" s="93"/>
      <c r="AC31" s="93"/>
      <c r="AD31" s="95"/>
      <c r="AE31" s="93"/>
      <c r="AF31" s="93"/>
      <c r="AG31" s="93"/>
      <c r="AH31" s="93"/>
      <c r="AI31" s="95"/>
      <c r="AJ31" s="93"/>
      <c r="AK31" s="114"/>
      <c r="AL31" s="114"/>
      <c r="AM31" s="114"/>
      <c r="AN31" s="100"/>
      <c r="AO31" s="1138"/>
      <c r="AP31" s="1130"/>
    </row>
    <row r="32" spans="1:42" s="1" customFormat="1" ht="13.5" thickBot="1">
      <c r="A32" s="101" t="s">
        <v>32</v>
      </c>
      <c r="B32" s="1222" t="s">
        <v>33</v>
      </c>
      <c r="C32" s="1221"/>
      <c r="D32" s="70">
        <f>D33+D44</f>
        <v>60</v>
      </c>
      <c r="E32" s="309">
        <f>E33+E44</f>
        <v>77</v>
      </c>
      <c r="F32" s="102">
        <f>F33+F44</f>
        <v>5</v>
      </c>
      <c r="G32" s="102">
        <f aca="true" t="shared" si="6" ref="G32:AN32">G33+G44</f>
        <v>2</v>
      </c>
      <c r="H32" s="102">
        <f t="shared" si="6"/>
        <v>0</v>
      </c>
      <c r="I32" s="102"/>
      <c r="J32" s="102">
        <f t="shared" si="6"/>
        <v>10</v>
      </c>
      <c r="K32" s="103">
        <f t="shared" si="6"/>
        <v>2</v>
      </c>
      <c r="L32" s="102">
        <f t="shared" si="6"/>
        <v>0</v>
      </c>
      <c r="M32" s="102">
        <f t="shared" si="6"/>
        <v>0</v>
      </c>
      <c r="N32" s="102"/>
      <c r="O32" s="102">
        <f t="shared" si="6"/>
        <v>3</v>
      </c>
      <c r="P32" s="103">
        <f t="shared" si="6"/>
        <v>6</v>
      </c>
      <c r="Q32" s="102">
        <f t="shared" si="6"/>
        <v>2</v>
      </c>
      <c r="R32" s="102">
        <f t="shared" si="6"/>
        <v>2</v>
      </c>
      <c r="S32" s="102"/>
      <c r="T32" s="102">
        <f t="shared" si="6"/>
        <v>12</v>
      </c>
      <c r="U32" s="103">
        <f t="shared" si="6"/>
        <v>10</v>
      </c>
      <c r="V32" s="102">
        <f t="shared" si="6"/>
        <v>6</v>
      </c>
      <c r="W32" s="102">
        <f t="shared" si="6"/>
        <v>3</v>
      </c>
      <c r="X32" s="102"/>
      <c r="Y32" s="102">
        <f t="shared" si="6"/>
        <v>24</v>
      </c>
      <c r="Z32" s="103">
        <f t="shared" si="6"/>
        <v>7</v>
      </c>
      <c r="AA32" s="102">
        <f t="shared" si="6"/>
        <v>2</v>
      </c>
      <c r="AB32" s="102">
        <f t="shared" si="6"/>
        <v>1</v>
      </c>
      <c r="AC32" s="102"/>
      <c r="AD32" s="102">
        <f t="shared" si="6"/>
        <v>13</v>
      </c>
      <c r="AE32" s="103">
        <f t="shared" si="6"/>
        <v>8</v>
      </c>
      <c r="AF32" s="102">
        <f t="shared" si="6"/>
        <v>4</v>
      </c>
      <c r="AG32" s="102">
        <f t="shared" si="6"/>
        <v>0</v>
      </c>
      <c r="AH32" s="102"/>
      <c r="AI32" s="102">
        <f t="shared" si="6"/>
        <v>15</v>
      </c>
      <c r="AJ32" s="103">
        <f t="shared" si="6"/>
        <v>0</v>
      </c>
      <c r="AK32" s="102">
        <f t="shared" si="6"/>
        <v>0</v>
      </c>
      <c r="AL32" s="102">
        <f t="shared" si="6"/>
        <v>0</v>
      </c>
      <c r="AM32" s="102">
        <f t="shared" si="6"/>
        <v>0</v>
      </c>
      <c r="AN32" s="102">
        <f t="shared" si="6"/>
        <v>0</v>
      </c>
      <c r="AO32" s="1135"/>
      <c r="AP32" s="1126"/>
    </row>
    <row r="33" spans="1:42" s="1" customFormat="1" ht="13.5" thickBot="1">
      <c r="A33" s="104" t="s">
        <v>105</v>
      </c>
      <c r="B33" s="1199" t="s">
        <v>104</v>
      </c>
      <c r="C33" s="1200"/>
      <c r="D33" s="311">
        <f>SUM(D34:D43)</f>
        <v>29</v>
      </c>
      <c r="E33" s="310">
        <f>SUM(E34:E43)</f>
        <v>39</v>
      </c>
      <c r="F33" s="105">
        <f>SUM(F34:F43)</f>
        <v>1</v>
      </c>
      <c r="G33" s="105">
        <f aca="true" t="shared" si="7" ref="G33:AN33">SUM(G34:G43)</f>
        <v>1</v>
      </c>
      <c r="H33" s="105">
        <f t="shared" si="7"/>
        <v>0</v>
      </c>
      <c r="I33" s="105">
        <f t="shared" si="7"/>
        <v>0</v>
      </c>
      <c r="J33" s="105">
        <f t="shared" si="7"/>
        <v>3</v>
      </c>
      <c r="K33" s="308">
        <f t="shared" si="7"/>
        <v>2</v>
      </c>
      <c r="L33" s="105">
        <f t="shared" si="7"/>
        <v>0</v>
      </c>
      <c r="M33" s="105">
        <f t="shared" si="7"/>
        <v>0</v>
      </c>
      <c r="N33" s="105">
        <f t="shared" si="7"/>
        <v>0</v>
      </c>
      <c r="O33" s="105">
        <f t="shared" si="7"/>
        <v>3</v>
      </c>
      <c r="P33" s="308">
        <f t="shared" si="7"/>
        <v>4</v>
      </c>
      <c r="Q33" s="105">
        <f t="shared" si="7"/>
        <v>2</v>
      </c>
      <c r="R33" s="105">
        <f t="shared" si="7"/>
        <v>0</v>
      </c>
      <c r="S33" s="105">
        <f t="shared" si="7"/>
        <v>0</v>
      </c>
      <c r="T33" s="105">
        <f t="shared" si="7"/>
        <v>8</v>
      </c>
      <c r="U33" s="308">
        <f t="shared" si="7"/>
        <v>6</v>
      </c>
      <c r="V33" s="105">
        <f t="shared" si="7"/>
        <v>2</v>
      </c>
      <c r="W33" s="105">
        <f t="shared" si="7"/>
        <v>3</v>
      </c>
      <c r="X33" s="105">
        <f t="shared" si="7"/>
        <v>0</v>
      </c>
      <c r="Y33" s="105">
        <f t="shared" si="7"/>
        <v>14</v>
      </c>
      <c r="Z33" s="308">
        <f t="shared" si="7"/>
        <v>2</v>
      </c>
      <c r="AA33" s="105">
        <f t="shared" si="7"/>
        <v>0</v>
      </c>
      <c r="AB33" s="105">
        <f t="shared" si="7"/>
        <v>0</v>
      </c>
      <c r="AC33" s="105">
        <f t="shared" si="7"/>
        <v>0</v>
      </c>
      <c r="AD33" s="105">
        <f t="shared" si="7"/>
        <v>3</v>
      </c>
      <c r="AE33" s="308">
        <f t="shared" si="7"/>
        <v>4</v>
      </c>
      <c r="AF33" s="105">
        <f t="shared" si="7"/>
        <v>2</v>
      </c>
      <c r="AG33" s="105">
        <f t="shared" si="7"/>
        <v>0</v>
      </c>
      <c r="AH33" s="105">
        <f t="shared" si="7"/>
        <v>0</v>
      </c>
      <c r="AI33" s="105">
        <f t="shared" si="7"/>
        <v>8</v>
      </c>
      <c r="AJ33" s="308">
        <f t="shared" si="7"/>
        <v>0</v>
      </c>
      <c r="AK33" s="105">
        <f t="shared" si="7"/>
        <v>0</v>
      </c>
      <c r="AL33" s="105">
        <f t="shared" si="7"/>
        <v>0</v>
      </c>
      <c r="AM33" s="105">
        <f t="shared" si="7"/>
        <v>0</v>
      </c>
      <c r="AN33" s="105">
        <f t="shared" si="7"/>
        <v>0</v>
      </c>
      <c r="AO33" s="1139"/>
      <c r="AP33" s="1131"/>
    </row>
    <row r="34" spans="1:42" s="1" customFormat="1" ht="13.5" customHeight="1">
      <c r="A34" s="106" t="s">
        <v>298</v>
      </c>
      <c r="B34" s="444" t="s">
        <v>572</v>
      </c>
      <c r="C34" s="108" t="s">
        <v>38</v>
      </c>
      <c r="D34" s="90">
        <f aca="true" t="shared" si="8" ref="D34:D43">F34+G34+H34+K34+L34+M34+P34+Q34+R34+U34+V34+W34+Z34+AA34+AB34+AE34+AF34+AG34+AJ34+AK34+AL34</f>
        <v>2</v>
      </c>
      <c r="E34" s="91">
        <f aca="true" t="shared" si="9" ref="E34:E43">J34+O34+T34+Y34+AD34+AI34+AN34</f>
        <v>3</v>
      </c>
      <c r="F34" s="93">
        <v>1</v>
      </c>
      <c r="G34" s="93">
        <v>1</v>
      </c>
      <c r="H34" s="93">
        <v>0</v>
      </c>
      <c r="I34" s="93" t="s">
        <v>25</v>
      </c>
      <c r="J34" s="95">
        <v>3</v>
      </c>
      <c r="K34" s="93"/>
      <c r="L34" s="93"/>
      <c r="M34" s="93"/>
      <c r="N34" s="93"/>
      <c r="O34" s="95"/>
      <c r="P34" s="93"/>
      <c r="Q34" s="93"/>
      <c r="R34" s="93"/>
      <c r="S34" s="93"/>
      <c r="T34" s="95"/>
      <c r="U34" s="93"/>
      <c r="V34" s="93"/>
      <c r="W34" s="93"/>
      <c r="X34" s="93"/>
      <c r="Y34" s="95"/>
      <c r="Z34" s="93"/>
      <c r="AA34" s="93"/>
      <c r="AB34" s="93"/>
      <c r="AC34" s="93"/>
      <c r="AD34" s="95"/>
      <c r="AE34" s="93"/>
      <c r="AF34" s="93"/>
      <c r="AG34" s="93"/>
      <c r="AH34" s="93"/>
      <c r="AI34" s="95"/>
      <c r="AJ34" s="93"/>
      <c r="AK34" s="93"/>
      <c r="AL34" s="93"/>
      <c r="AM34" s="93"/>
      <c r="AN34" s="96"/>
      <c r="AO34" s="1132"/>
      <c r="AP34" s="1163"/>
    </row>
    <row r="35" spans="1:42" s="1" customFormat="1" ht="12.75">
      <c r="A35" s="49" t="s">
        <v>300</v>
      </c>
      <c r="B35" s="444" t="s">
        <v>444</v>
      </c>
      <c r="C35" s="110" t="s">
        <v>50</v>
      </c>
      <c r="D35" s="40">
        <f t="shared" si="8"/>
        <v>3</v>
      </c>
      <c r="E35" s="41">
        <f t="shared" si="9"/>
        <v>4</v>
      </c>
      <c r="F35" s="111"/>
      <c r="G35" s="93"/>
      <c r="H35" s="93"/>
      <c r="I35" s="93"/>
      <c r="J35" s="95"/>
      <c r="K35" s="93"/>
      <c r="L35" s="93"/>
      <c r="M35" s="93"/>
      <c r="N35" s="93"/>
      <c r="O35" s="95"/>
      <c r="P35" s="58">
        <v>2</v>
      </c>
      <c r="Q35" s="42">
        <v>1</v>
      </c>
      <c r="R35" s="42">
        <v>0</v>
      </c>
      <c r="S35" s="42" t="s">
        <v>21</v>
      </c>
      <c r="T35" s="45">
        <v>4</v>
      </c>
      <c r="U35" s="93"/>
      <c r="V35" s="93"/>
      <c r="W35" s="93"/>
      <c r="X35" s="93"/>
      <c r="Y35" s="95"/>
      <c r="Z35" s="93"/>
      <c r="AA35" s="93"/>
      <c r="AB35" s="93"/>
      <c r="AC35" s="93"/>
      <c r="AD35" s="95"/>
      <c r="AE35" s="93"/>
      <c r="AF35" s="93"/>
      <c r="AG35" s="93"/>
      <c r="AH35" s="93"/>
      <c r="AI35" s="95"/>
      <c r="AJ35" s="93"/>
      <c r="AK35" s="93"/>
      <c r="AL35" s="93"/>
      <c r="AM35" s="93"/>
      <c r="AN35" s="96"/>
      <c r="AO35" s="1133" t="s">
        <v>298</v>
      </c>
      <c r="AP35" s="1163" t="s">
        <v>438</v>
      </c>
    </row>
    <row r="36" spans="1:42" s="1" customFormat="1" ht="12.75">
      <c r="A36" s="49" t="s">
        <v>302</v>
      </c>
      <c r="B36" s="444" t="s">
        <v>446</v>
      </c>
      <c r="C36" s="77" t="s">
        <v>108</v>
      </c>
      <c r="D36" s="40">
        <f>F36+G36+H36+K36+L36+M36+P36+Q36+R36+U36+V36+W36+Z36+AA36+AB36+AE36+AF36+AG36+AJ36+AK36+AL36</f>
        <v>3</v>
      </c>
      <c r="E36" s="41">
        <f>J36+O36+T36+Y36+AD36+AI36+AN36</f>
        <v>4</v>
      </c>
      <c r="F36" s="93"/>
      <c r="G36" s="93"/>
      <c r="H36" s="93"/>
      <c r="I36" s="93"/>
      <c r="J36" s="95"/>
      <c r="K36" s="93"/>
      <c r="L36" s="93"/>
      <c r="M36" s="93"/>
      <c r="N36" s="93"/>
      <c r="O36" s="112"/>
      <c r="P36" s="93">
        <v>2</v>
      </c>
      <c r="Q36" s="93">
        <v>1</v>
      </c>
      <c r="R36" s="93">
        <v>0</v>
      </c>
      <c r="S36" s="93" t="s">
        <v>25</v>
      </c>
      <c r="T36" s="95">
        <v>4</v>
      </c>
      <c r="U36" s="93"/>
      <c r="V36" s="93"/>
      <c r="W36" s="93"/>
      <c r="X36" s="93"/>
      <c r="Y36" s="95"/>
      <c r="Z36" s="93"/>
      <c r="AA36" s="93"/>
      <c r="AB36" s="93"/>
      <c r="AC36" s="93"/>
      <c r="AD36" s="95"/>
      <c r="AE36" s="93"/>
      <c r="AF36" s="93"/>
      <c r="AG36" s="93"/>
      <c r="AH36" s="93"/>
      <c r="AI36" s="95"/>
      <c r="AJ36" s="93"/>
      <c r="AK36" s="93"/>
      <c r="AL36" s="93"/>
      <c r="AM36" s="93"/>
      <c r="AN36" s="96"/>
      <c r="AO36" s="1133"/>
      <c r="AP36" s="1162"/>
    </row>
    <row r="37" spans="1:42" s="1" customFormat="1" ht="12.75">
      <c r="A37" s="49" t="s">
        <v>303</v>
      </c>
      <c r="B37" s="107" t="s">
        <v>447</v>
      </c>
      <c r="C37" s="113" t="s">
        <v>44</v>
      </c>
      <c r="D37" s="90">
        <f>F37+G37+H37+K37+L37+M37+P37+Q37+R37+U37+V37+W37+Z37+AA37+AB37+AE37+AF37+AG37+AJ37+AK37+AL37</f>
        <v>3</v>
      </c>
      <c r="E37" s="91">
        <f>J37+O37+T37+Y37+AD37+AI37+AN37</f>
        <v>4</v>
      </c>
      <c r="F37" s="92"/>
      <c r="G37" s="92"/>
      <c r="H37" s="93"/>
      <c r="I37" s="93"/>
      <c r="J37" s="95"/>
      <c r="K37" s="93"/>
      <c r="L37" s="93"/>
      <c r="M37" s="93"/>
      <c r="N37" s="93"/>
      <c r="O37" s="95"/>
      <c r="P37" s="234"/>
      <c r="Q37" s="234"/>
      <c r="R37" s="234"/>
      <c r="S37" s="234"/>
      <c r="T37" s="235"/>
      <c r="U37" s="234">
        <v>2</v>
      </c>
      <c r="V37" s="234">
        <v>0</v>
      </c>
      <c r="W37" s="234">
        <v>1</v>
      </c>
      <c r="X37" s="234" t="s">
        <v>25</v>
      </c>
      <c r="Y37" s="235">
        <v>4</v>
      </c>
      <c r="Z37" s="93"/>
      <c r="AA37" s="93"/>
      <c r="AB37" s="93"/>
      <c r="AC37" s="93"/>
      <c r="AD37" s="95"/>
      <c r="AE37" s="93"/>
      <c r="AF37" s="93"/>
      <c r="AG37" s="93"/>
      <c r="AH37" s="93"/>
      <c r="AI37" s="95"/>
      <c r="AJ37" s="93"/>
      <c r="AK37" s="93"/>
      <c r="AL37" s="93"/>
      <c r="AM37" s="93"/>
      <c r="AN37" s="96"/>
      <c r="AO37" s="1133" t="s">
        <v>13</v>
      </c>
      <c r="AP37" s="1127" t="s">
        <v>465</v>
      </c>
    </row>
    <row r="38" spans="1:42" s="1" customFormat="1" ht="12.75">
      <c r="A38" s="49" t="s">
        <v>305</v>
      </c>
      <c r="B38" s="107" t="s">
        <v>448</v>
      </c>
      <c r="C38" s="110" t="s">
        <v>109</v>
      </c>
      <c r="D38" s="90">
        <f t="shared" si="8"/>
        <v>4</v>
      </c>
      <c r="E38" s="91">
        <f t="shared" si="9"/>
        <v>5</v>
      </c>
      <c r="F38" s="111"/>
      <c r="G38" s="93"/>
      <c r="H38" s="93"/>
      <c r="I38" s="93"/>
      <c r="J38" s="95"/>
      <c r="K38" s="93"/>
      <c r="L38" s="93"/>
      <c r="M38" s="93"/>
      <c r="N38" s="93"/>
      <c r="O38" s="95"/>
      <c r="P38" s="93"/>
      <c r="Q38" s="93"/>
      <c r="R38" s="93"/>
      <c r="S38" s="93"/>
      <c r="T38" s="95"/>
      <c r="U38" s="58">
        <v>2</v>
      </c>
      <c r="V38" s="42">
        <v>2</v>
      </c>
      <c r="W38" s="42">
        <v>0</v>
      </c>
      <c r="X38" s="42" t="s">
        <v>21</v>
      </c>
      <c r="Y38" s="45">
        <v>5</v>
      </c>
      <c r="Z38" s="93"/>
      <c r="AA38" s="93"/>
      <c r="AB38" s="93"/>
      <c r="AC38" s="93"/>
      <c r="AD38" s="95"/>
      <c r="AE38" s="93"/>
      <c r="AF38" s="93"/>
      <c r="AG38" s="93"/>
      <c r="AH38" s="93"/>
      <c r="AI38" s="95"/>
      <c r="AJ38" s="93"/>
      <c r="AK38" s="93"/>
      <c r="AL38" s="93"/>
      <c r="AM38" s="93"/>
      <c r="AN38" s="96"/>
      <c r="AO38" s="1133" t="s">
        <v>13</v>
      </c>
      <c r="AP38" s="1127" t="s">
        <v>465</v>
      </c>
    </row>
    <row r="39" spans="1:42" s="1" customFormat="1" ht="12.75">
      <c r="A39" s="49" t="s">
        <v>306</v>
      </c>
      <c r="B39" s="107" t="s">
        <v>449</v>
      </c>
      <c r="C39" s="110" t="s">
        <v>192</v>
      </c>
      <c r="D39" s="90">
        <f t="shared" si="8"/>
        <v>4</v>
      </c>
      <c r="E39" s="91">
        <f t="shared" si="9"/>
        <v>5</v>
      </c>
      <c r="F39" s="114"/>
      <c r="G39" s="114"/>
      <c r="H39" s="114"/>
      <c r="I39" s="114"/>
      <c r="J39" s="115"/>
      <c r="K39" s="114"/>
      <c r="L39" s="114"/>
      <c r="M39" s="114"/>
      <c r="N39" s="114"/>
      <c r="O39" s="115"/>
      <c r="P39" s="114"/>
      <c r="Q39" s="114"/>
      <c r="R39" s="114"/>
      <c r="S39" s="114"/>
      <c r="T39" s="115"/>
      <c r="U39" s="234">
        <v>2</v>
      </c>
      <c r="V39" s="234">
        <v>0</v>
      </c>
      <c r="W39" s="234">
        <v>2</v>
      </c>
      <c r="X39" s="234" t="s">
        <v>21</v>
      </c>
      <c r="Y39" s="235">
        <v>5</v>
      </c>
      <c r="Z39" s="114"/>
      <c r="AA39" s="114"/>
      <c r="AB39" s="114"/>
      <c r="AC39" s="114"/>
      <c r="AD39" s="115"/>
      <c r="AE39" s="114"/>
      <c r="AF39" s="114"/>
      <c r="AG39" s="114"/>
      <c r="AH39" s="114"/>
      <c r="AI39" s="115"/>
      <c r="AJ39" s="114"/>
      <c r="AK39" s="114"/>
      <c r="AL39" s="114"/>
      <c r="AM39" s="114"/>
      <c r="AN39" s="100"/>
      <c r="AO39" s="1133"/>
      <c r="AP39" s="1127"/>
    </row>
    <row r="40" spans="1:42" s="1" customFormat="1" ht="12.75">
      <c r="A40" s="49" t="s">
        <v>307</v>
      </c>
      <c r="B40" s="38" t="s">
        <v>450</v>
      </c>
      <c r="C40" s="39" t="s">
        <v>193</v>
      </c>
      <c r="D40" s="90">
        <f t="shared" si="8"/>
        <v>2</v>
      </c>
      <c r="E40" s="91">
        <f t="shared" si="9"/>
        <v>3</v>
      </c>
      <c r="F40" s="59"/>
      <c r="G40" s="59"/>
      <c r="H40" s="42"/>
      <c r="I40" s="42"/>
      <c r="J40" s="45"/>
      <c r="K40" s="59"/>
      <c r="L40" s="59"/>
      <c r="M40" s="42"/>
      <c r="N40" s="42"/>
      <c r="O40" s="45"/>
      <c r="P40" s="117"/>
      <c r="Q40" s="117"/>
      <c r="R40" s="52"/>
      <c r="S40" s="53"/>
      <c r="T40" s="54"/>
      <c r="U40" s="42"/>
      <c r="V40" s="42"/>
      <c r="W40" s="42"/>
      <c r="X40" s="42"/>
      <c r="Y40" s="45"/>
      <c r="Z40" s="43">
        <v>2</v>
      </c>
      <c r="AA40" s="43">
        <v>0</v>
      </c>
      <c r="AB40" s="43">
        <v>0</v>
      </c>
      <c r="AC40" s="43" t="s">
        <v>21</v>
      </c>
      <c r="AD40" s="44">
        <v>3</v>
      </c>
      <c r="AE40" s="42"/>
      <c r="AF40" s="42"/>
      <c r="AG40" s="42"/>
      <c r="AH40" s="42"/>
      <c r="AI40" s="45"/>
      <c r="AJ40" s="42"/>
      <c r="AK40" s="42"/>
      <c r="AL40" s="42"/>
      <c r="AM40" s="42"/>
      <c r="AN40" s="46"/>
      <c r="AO40" s="1133"/>
      <c r="AP40" s="1127"/>
    </row>
    <row r="41" spans="1:42" s="1" customFormat="1" ht="12.75">
      <c r="A41" s="49" t="s">
        <v>308</v>
      </c>
      <c r="B41" s="157" t="s">
        <v>576</v>
      </c>
      <c r="C41" s="39" t="s">
        <v>575</v>
      </c>
      <c r="D41" s="90">
        <f t="shared" si="8"/>
        <v>2</v>
      </c>
      <c r="E41" s="91">
        <f t="shared" si="9"/>
        <v>3</v>
      </c>
      <c r="F41" s="59"/>
      <c r="G41" s="59"/>
      <c r="H41" s="42"/>
      <c r="I41" s="42"/>
      <c r="J41" s="45"/>
      <c r="K41" s="59"/>
      <c r="L41" s="59"/>
      <c r="M41" s="42"/>
      <c r="N41" s="42"/>
      <c r="O41" s="45"/>
      <c r="P41" s="117"/>
      <c r="Q41" s="117"/>
      <c r="R41" s="52"/>
      <c r="S41" s="53"/>
      <c r="T41" s="54"/>
      <c r="U41" s="93"/>
      <c r="V41" s="93"/>
      <c r="W41" s="93"/>
      <c r="X41" s="93"/>
      <c r="Y41" s="95"/>
      <c r="Z41" s="42"/>
      <c r="AA41" s="42"/>
      <c r="AB41" s="42"/>
      <c r="AC41" s="42"/>
      <c r="AD41" s="45"/>
      <c r="AE41" s="42">
        <v>2</v>
      </c>
      <c r="AF41" s="42">
        <v>0</v>
      </c>
      <c r="AG41" s="42">
        <v>0</v>
      </c>
      <c r="AH41" s="42" t="s">
        <v>21</v>
      </c>
      <c r="AI41" s="45">
        <v>3</v>
      </c>
      <c r="AJ41" s="42"/>
      <c r="AK41" s="42"/>
      <c r="AL41" s="42"/>
      <c r="AM41" s="42"/>
      <c r="AN41" s="46"/>
      <c r="AO41" s="1133"/>
      <c r="AP41" s="1162"/>
    </row>
    <row r="42" spans="1:42" s="1" customFormat="1" ht="12.75">
      <c r="A42" s="49" t="s">
        <v>309</v>
      </c>
      <c r="B42" s="76" t="s">
        <v>443</v>
      </c>
      <c r="C42" s="51" t="s">
        <v>111</v>
      </c>
      <c r="D42" s="40">
        <f t="shared" si="8"/>
        <v>2</v>
      </c>
      <c r="E42" s="41">
        <f t="shared" si="9"/>
        <v>3</v>
      </c>
      <c r="F42" s="42"/>
      <c r="G42" s="42"/>
      <c r="H42" s="42"/>
      <c r="I42" s="42"/>
      <c r="J42" s="45"/>
      <c r="K42" s="42">
        <v>2</v>
      </c>
      <c r="L42" s="42">
        <v>0</v>
      </c>
      <c r="M42" s="42">
        <v>0</v>
      </c>
      <c r="N42" s="42" t="s">
        <v>25</v>
      </c>
      <c r="O42" s="45">
        <v>3</v>
      </c>
      <c r="P42" s="42"/>
      <c r="Q42" s="42"/>
      <c r="R42" s="42"/>
      <c r="S42" s="42"/>
      <c r="T42" s="45"/>
      <c r="U42" s="42"/>
      <c r="V42" s="42"/>
      <c r="W42" s="42"/>
      <c r="X42" s="42"/>
      <c r="Y42" s="45"/>
      <c r="Z42" s="42"/>
      <c r="AA42" s="42"/>
      <c r="AB42" s="42"/>
      <c r="AC42" s="42"/>
      <c r="AD42" s="45"/>
      <c r="AE42" s="42"/>
      <c r="AF42" s="42"/>
      <c r="AG42" s="42"/>
      <c r="AH42" s="42"/>
      <c r="AI42" s="45"/>
      <c r="AJ42" s="42"/>
      <c r="AK42" s="42"/>
      <c r="AL42" s="42"/>
      <c r="AM42" s="42"/>
      <c r="AN42" s="46"/>
      <c r="AO42" s="1133"/>
      <c r="AP42" s="1128"/>
    </row>
    <row r="43" spans="1:42" s="1" customFormat="1" ht="13.5" thickBot="1">
      <c r="A43" s="118" t="s">
        <v>311</v>
      </c>
      <c r="B43" s="299" t="s">
        <v>445</v>
      </c>
      <c r="C43" s="297" t="s">
        <v>112</v>
      </c>
      <c r="D43" s="119">
        <f t="shared" si="8"/>
        <v>4</v>
      </c>
      <c r="E43" s="120">
        <f t="shared" si="9"/>
        <v>5</v>
      </c>
      <c r="F43" s="114"/>
      <c r="G43" s="114"/>
      <c r="H43" s="114"/>
      <c r="I43" s="114"/>
      <c r="J43" s="115"/>
      <c r="K43" s="114"/>
      <c r="L43" s="114"/>
      <c r="M43" s="114"/>
      <c r="N43" s="114"/>
      <c r="O43" s="115"/>
      <c r="P43" s="114"/>
      <c r="Q43" s="114"/>
      <c r="R43" s="114"/>
      <c r="S43" s="114"/>
      <c r="T43" s="115"/>
      <c r="U43" s="114"/>
      <c r="V43" s="114"/>
      <c r="W43" s="114"/>
      <c r="X43" s="114"/>
      <c r="Y43" s="115"/>
      <c r="Z43" s="114"/>
      <c r="AA43" s="114"/>
      <c r="AB43" s="114"/>
      <c r="AC43" s="114"/>
      <c r="AD43" s="115"/>
      <c r="AE43" s="114">
        <v>2</v>
      </c>
      <c r="AF43" s="114">
        <v>2</v>
      </c>
      <c r="AG43" s="114">
        <v>0</v>
      </c>
      <c r="AH43" s="114" t="s">
        <v>21</v>
      </c>
      <c r="AI43" s="115">
        <v>5</v>
      </c>
      <c r="AJ43" s="114"/>
      <c r="AK43" s="114"/>
      <c r="AL43" s="114"/>
      <c r="AM43" s="114"/>
      <c r="AN43" s="100"/>
      <c r="AO43" s="1134"/>
      <c r="AP43" s="1164"/>
    </row>
    <row r="44" spans="1:42" s="1" customFormat="1" ht="13.5" thickBot="1">
      <c r="A44" s="104" t="s">
        <v>106</v>
      </c>
      <c r="B44" s="1199" t="s">
        <v>107</v>
      </c>
      <c r="C44" s="1201"/>
      <c r="D44" s="311">
        <f>SUM(D45:D54)</f>
        <v>31</v>
      </c>
      <c r="E44" s="310">
        <f>SUM(E45:E54)</f>
        <v>38</v>
      </c>
      <c r="F44" s="308">
        <f>SUM(F45:F54)</f>
        <v>4</v>
      </c>
      <c r="G44" s="105">
        <f aca="true" t="shared" si="10" ref="G44:AM44">SUM(G45:G54)</f>
        <v>1</v>
      </c>
      <c r="H44" s="105">
        <f t="shared" si="10"/>
        <v>0</v>
      </c>
      <c r="I44" s="105">
        <f t="shared" si="10"/>
        <v>0</v>
      </c>
      <c r="J44" s="105">
        <f t="shared" si="10"/>
        <v>7</v>
      </c>
      <c r="K44" s="308">
        <f t="shared" si="10"/>
        <v>0</v>
      </c>
      <c r="L44" s="105">
        <f t="shared" si="10"/>
        <v>0</v>
      </c>
      <c r="M44" s="105">
        <f t="shared" si="10"/>
        <v>0</v>
      </c>
      <c r="N44" s="105">
        <f t="shared" si="10"/>
        <v>0</v>
      </c>
      <c r="O44" s="105">
        <f t="shared" si="10"/>
        <v>0</v>
      </c>
      <c r="P44" s="308">
        <f t="shared" si="10"/>
        <v>2</v>
      </c>
      <c r="Q44" s="105">
        <f t="shared" si="10"/>
        <v>0</v>
      </c>
      <c r="R44" s="105">
        <f t="shared" si="10"/>
        <v>2</v>
      </c>
      <c r="S44" s="105">
        <f t="shared" si="10"/>
        <v>0</v>
      </c>
      <c r="T44" s="105">
        <f t="shared" si="10"/>
        <v>4</v>
      </c>
      <c r="U44" s="308">
        <f t="shared" si="10"/>
        <v>4</v>
      </c>
      <c r="V44" s="105">
        <f t="shared" si="10"/>
        <v>4</v>
      </c>
      <c r="W44" s="105">
        <f t="shared" si="10"/>
        <v>0</v>
      </c>
      <c r="X44" s="105">
        <f t="shared" si="10"/>
        <v>0</v>
      </c>
      <c r="Y44" s="105">
        <f t="shared" si="10"/>
        <v>10</v>
      </c>
      <c r="Z44" s="308">
        <f t="shared" si="10"/>
        <v>5</v>
      </c>
      <c r="AA44" s="105">
        <f t="shared" si="10"/>
        <v>2</v>
      </c>
      <c r="AB44" s="105">
        <f t="shared" si="10"/>
        <v>1</v>
      </c>
      <c r="AC44" s="105">
        <f t="shared" si="10"/>
        <v>0</v>
      </c>
      <c r="AD44" s="105">
        <f t="shared" si="10"/>
        <v>10</v>
      </c>
      <c r="AE44" s="308">
        <f t="shared" si="10"/>
        <v>4</v>
      </c>
      <c r="AF44" s="105">
        <f t="shared" si="10"/>
        <v>2</v>
      </c>
      <c r="AG44" s="105">
        <f t="shared" si="10"/>
        <v>0</v>
      </c>
      <c r="AH44" s="105">
        <f t="shared" si="10"/>
        <v>0</v>
      </c>
      <c r="AI44" s="105">
        <f t="shared" si="10"/>
        <v>7</v>
      </c>
      <c r="AJ44" s="308">
        <f t="shared" si="10"/>
        <v>0</v>
      </c>
      <c r="AK44" s="105">
        <f t="shared" si="10"/>
        <v>0</v>
      </c>
      <c r="AL44" s="105">
        <f t="shared" si="10"/>
        <v>0</v>
      </c>
      <c r="AM44" s="105">
        <f t="shared" si="10"/>
        <v>0</v>
      </c>
      <c r="AN44" s="105">
        <f>SUM(AN45:AN54)</f>
        <v>0</v>
      </c>
      <c r="AO44" s="1139"/>
      <c r="AP44" s="1131"/>
    </row>
    <row r="45" spans="1:42" s="1" customFormat="1" ht="12.75">
      <c r="A45" s="121" t="s">
        <v>312</v>
      </c>
      <c r="B45" s="122" t="s">
        <v>433</v>
      </c>
      <c r="C45" s="74" t="s">
        <v>34</v>
      </c>
      <c r="D45" s="123">
        <f aca="true" t="shared" si="11" ref="D45:D54">F45+G45+H45+K45+L45+M45+P45+Q45+R45+U45+V45+W45+Z45+AA45+AB45+AE45+AF45+AG45+AJ45+AK45+AL45</f>
        <v>3</v>
      </c>
      <c r="E45" s="29">
        <f aca="true" t="shared" si="12" ref="E45:E54">J45+O45+T45+Y45+AD45+AI45+AN45</f>
        <v>4</v>
      </c>
      <c r="F45" s="30">
        <v>2</v>
      </c>
      <c r="G45" s="30">
        <v>1</v>
      </c>
      <c r="H45" s="30">
        <v>0</v>
      </c>
      <c r="I45" s="30" t="s">
        <v>25</v>
      </c>
      <c r="J45" s="33">
        <v>4</v>
      </c>
      <c r="K45" s="30"/>
      <c r="L45" s="30"/>
      <c r="M45" s="30"/>
      <c r="N45" s="30"/>
      <c r="O45" s="124"/>
      <c r="P45" s="30"/>
      <c r="Q45" s="30"/>
      <c r="R45" s="30"/>
      <c r="S45" s="30"/>
      <c r="T45" s="33"/>
      <c r="U45" s="30"/>
      <c r="V45" s="30"/>
      <c r="W45" s="30"/>
      <c r="X45" s="30"/>
      <c r="Y45" s="33"/>
      <c r="Z45" s="30"/>
      <c r="AA45" s="30"/>
      <c r="AB45" s="30"/>
      <c r="AC45" s="30"/>
      <c r="AD45" s="33"/>
      <c r="AE45" s="30"/>
      <c r="AF45" s="30"/>
      <c r="AG45" s="30"/>
      <c r="AH45" s="30"/>
      <c r="AI45" s="33"/>
      <c r="AJ45" s="30"/>
      <c r="AK45" s="30"/>
      <c r="AL45" s="30"/>
      <c r="AM45" s="30"/>
      <c r="AN45" s="34"/>
      <c r="AO45" s="35"/>
      <c r="AP45" s="36"/>
    </row>
    <row r="46" spans="1:42" s="1" customFormat="1" ht="12.75">
      <c r="A46" s="125" t="s">
        <v>314</v>
      </c>
      <c r="B46" s="50" t="s">
        <v>437</v>
      </c>
      <c r="C46" s="51" t="s">
        <v>35</v>
      </c>
      <c r="D46" s="40">
        <f t="shared" si="11"/>
        <v>2</v>
      </c>
      <c r="E46" s="41">
        <f t="shared" si="12"/>
        <v>3</v>
      </c>
      <c r="F46" s="42">
        <v>2</v>
      </c>
      <c r="G46" s="42">
        <v>0</v>
      </c>
      <c r="H46" s="42">
        <v>0</v>
      </c>
      <c r="I46" s="42" t="s">
        <v>21</v>
      </c>
      <c r="J46" s="45">
        <v>3</v>
      </c>
      <c r="K46" s="42"/>
      <c r="L46" s="42"/>
      <c r="M46" s="42"/>
      <c r="N46" s="42"/>
      <c r="O46" s="45"/>
      <c r="P46" s="42"/>
      <c r="Q46" s="42"/>
      <c r="R46" s="42"/>
      <c r="S46" s="42"/>
      <c r="T46" s="45"/>
      <c r="U46" s="93"/>
      <c r="V46" s="93"/>
      <c r="W46" s="93"/>
      <c r="X46" s="93"/>
      <c r="Y46" s="95"/>
      <c r="Z46" s="42"/>
      <c r="AA46" s="42"/>
      <c r="AB46" s="42"/>
      <c r="AC46" s="42"/>
      <c r="AD46" s="45"/>
      <c r="AE46" s="42"/>
      <c r="AF46" s="42"/>
      <c r="AG46" s="42"/>
      <c r="AH46" s="42"/>
      <c r="AI46" s="45"/>
      <c r="AJ46" s="42"/>
      <c r="AK46" s="42"/>
      <c r="AL46" s="42"/>
      <c r="AM46" s="42"/>
      <c r="AN46" s="46"/>
      <c r="AO46" s="47"/>
      <c r="AP46" s="55"/>
    </row>
    <row r="47" spans="1:42" s="1" customFormat="1" ht="12.75">
      <c r="A47" s="125" t="s">
        <v>315</v>
      </c>
      <c r="B47" s="50" t="s">
        <v>438</v>
      </c>
      <c r="C47" s="51" t="s">
        <v>36</v>
      </c>
      <c r="D47" s="40">
        <f t="shared" si="11"/>
        <v>4</v>
      </c>
      <c r="E47" s="41">
        <f t="shared" si="12"/>
        <v>5</v>
      </c>
      <c r="F47" s="42"/>
      <c r="G47" s="42"/>
      <c r="H47" s="42"/>
      <c r="I47" s="42"/>
      <c r="J47" s="45"/>
      <c r="K47" s="42"/>
      <c r="L47" s="42"/>
      <c r="M47" s="42"/>
      <c r="N47" s="42"/>
      <c r="O47" s="45"/>
      <c r="P47" s="42"/>
      <c r="Q47" s="42"/>
      <c r="R47" s="42"/>
      <c r="S47" s="42"/>
      <c r="T47" s="45"/>
      <c r="U47" s="42">
        <v>2</v>
      </c>
      <c r="V47" s="42">
        <v>2</v>
      </c>
      <c r="W47" s="42">
        <v>0</v>
      </c>
      <c r="X47" s="42" t="s">
        <v>21</v>
      </c>
      <c r="Y47" s="45">
        <v>5</v>
      </c>
      <c r="Z47" s="42"/>
      <c r="AA47" s="42"/>
      <c r="AB47" s="42"/>
      <c r="AC47" s="42"/>
      <c r="AD47" s="45"/>
      <c r="AE47" s="42"/>
      <c r="AF47" s="42"/>
      <c r="AG47" s="42"/>
      <c r="AH47" s="42"/>
      <c r="AI47" s="45"/>
      <c r="AJ47" s="42"/>
      <c r="AK47" s="42"/>
      <c r="AL47" s="42"/>
      <c r="AM47" s="42"/>
      <c r="AN47" s="46"/>
      <c r="AO47" s="78" t="s">
        <v>63</v>
      </c>
      <c r="AP47" s="126" t="s">
        <v>457</v>
      </c>
    </row>
    <row r="48" spans="1:42" s="1" customFormat="1" ht="12.75">
      <c r="A48" s="125" t="s">
        <v>316</v>
      </c>
      <c r="B48" s="50" t="s">
        <v>439</v>
      </c>
      <c r="C48" s="51" t="s">
        <v>37</v>
      </c>
      <c r="D48" s="40">
        <f t="shared" si="11"/>
        <v>4</v>
      </c>
      <c r="E48" s="41">
        <f t="shared" si="12"/>
        <v>5</v>
      </c>
      <c r="F48" s="59"/>
      <c r="G48" s="59"/>
      <c r="H48" s="42"/>
      <c r="I48" s="42"/>
      <c r="J48" s="45"/>
      <c r="K48" s="42"/>
      <c r="L48" s="42"/>
      <c r="M48" s="42"/>
      <c r="N48" s="42"/>
      <c r="O48" s="45"/>
      <c r="P48" s="42"/>
      <c r="Q48" s="42"/>
      <c r="R48" s="42"/>
      <c r="S48" s="42"/>
      <c r="T48" s="45"/>
      <c r="U48" s="42">
        <v>2</v>
      </c>
      <c r="V48" s="42">
        <v>2</v>
      </c>
      <c r="W48" s="42">
        <v>0</v>
      </c>
      <c r="X48" s="42" t="s">
        <v>21</v>
      </c>
      <c r="Y48" s="45">
        <v>5</v>
      </c>
      <c r="Z48" s="42"/>
      <c r="AA48" s="42"/>
      <c r="AB48" s="42"/>
      <c r="AC48" s="42"/>
      <c r="AD48" s="45"/>
      <c r="AE48" s="42"/>
      <c r="AF48" s="42"/>
      <c r="AG48" s="42"/>
      <c r="AH48" s="42"/>
      <c r="AI48" s="45"/>
      <c r="AJ48" s="42"/>
      <c r="AK48" s="42"/>
      <c r="AL48" s="42"/>
      <c r="AM48" s="42"/>
      <c r="AN48" s="46"/>
      <c r="AO48" s="47" t="s">
        <v>62</v>
      </c>
      <c r="AP48" s="60" t="s">
        <v>452</v>
      </c>
    </row>
    <row r="49" spans="1:42" s="1" customFormat="1" ht="12.75">
      <c r="A49" s="125" t="s">
        <v>317</v>
      </c>
      <c r="B49" s="50" t="s">
        <v>440</v>
      </c>
      <c r="C49" s="127" t="s">
        <v>39</v>
      </c>
      <c r="D49" s="119">
        <f t="shared" si="11"/>
        <v>2</v>
      </c>
      <c r="E49" s="120">
        <f t="shared" si="12"/>
        <v>3</v>
      </c>
      <c r="F49" s="128"/>
      <c r="G49" s="128"/>
      <c r="H49" s="129"/>
      <c r="I49" s="129"/>
      <c r="J49" s="130"/>
      <c r="K49" s="129"/>
      <c r="L49" s="129"/>
      <c r="M49" s="129"/>
      <c r="N49" s="129"/>
      <c r="O49" s="130"/>
      <c r="P49" s="129"/>
      <c r="Q49" s="129"/>
      <c r="R49" s="129"/>
      <c r="S49" s="129"/>
      <c r="T49" s="130"/>
      <c r="U49" s="129"/>
      <c r="V49" s="129"/>
      <c r="W49" s="129"/>
      <c r="X49" s="129"/>
      <c r="Y49" s="131"/>
      <c r="Z49" s="132">
        <v>1</v>
      </c>
      <c r="AA49" s="129">
        <v>0</v>
      </c>
      <c r="AB49" s="129">
        <v>1</v>
      </c>
      <c r="AC49" s="129" t="s">
        <v>25</v>
      </c>
      <c r="AD49" s="130">
        <v>3</v>
      </c>
      <c r="AE49" s="129"/>
      <c r="AF49" s="129"/>
      <c r="AG49" s="129"/>
      <c r="AH49" s="129"/>
      <c r="AI49" s="130"/>
      <c r="AJ49" s="129"/>
      <c r="AK49" s="129"/>
      <c r="AL49" s="129"/>
      <c r="AM49" s="129"/>
      <c r="AN49" s="131"/>
      <c r="AO49" s="133"/>
      <c r="AP49" s="134"/>
    </row>
    <row r="50" spans="1:42" s="1" customFormat="1" ht="12.75">
      <c r="A50" s="125" t="s">
        <v>319</v>
      </c>
      <c r="B50" s="50" t="s">
        <v>441</v>
      </c>
      <c r="C50" s="39" t="s">
        <v>84</v>
      </c>
      <c r="D50" s="40">
        <f t="shared" si="11"/>
        <v>4</v>
      </c>
      <c r="E50" s="41">
        <f t="shared" si="12"/>
        <v>4</v>
      </c>
      <c r="F50" s="59"/>
      <c r="G50" s="59"/>
      <c r="H50" s="42"/>
      <c r="I50" s="42"/>
      <c r="J50" s="45"/>
      <c r="K50" s="42"/>
      <c r="L50" s="42"/>
      <c r="M50" s="42"/>
      <c r="N50" s="42"/>
      <c r="O50" s="45"/>
      <c r="P50" s="42">
        <v>2</v>
      </c>
      <c r="Q50" s="42">
        <v>0</v>
      </c>
      <c r="R50" s="42">
        <v>2</v>
      </c>
      <c r="S50" s="42" t="s">
        <v>25</v>
      </c>
      <c r="T50" s="45">
        <v>4</v>
      </c>
      <c r="U50" s="42"/>
      <c r="V50" s="42"/>
      <c r="W50" s="42"/>
      <c r="X50" s="42"/>
      <c r="Y50" s="45"/>
      <c r="Z50" s="42"/>
      <c r="AA50" s="42"/>
      <c r="AB50" s="42"/>
      <c r="AC50" s="42"/>
      <c r="AD50" s="45"/>
      <c r="AE50" s="42"/>
      <c r="AF50" s="42"/>
      <c r="AG50" s="42"/>
      <c r="AH50" s="42"/>
      <c r="AI50" s="45"/>
      <c r="AJ50" s="42"/>
      <c r="AK50" s="42"/>
      <c r="AL50" s="42"/>
      <c r="AM50" s="42"/>
      <c r="AN50" s="46"/>
      <c r="AO50" s="47" t="s">
        <v>59</v>
      </c>
      <c r="AP50" s="60" t="s">
        <v>468</v>
      </c>
    </row>
    <row r="51" spans="1:42" s="1" customFormat="1" ht="12.75">
      <c r="A51" s="125" t="s">
        <v>320</v>
      </c>
      <c r="B51" s="50" t="s">
        <v>442</v>
      </c>
      <c r="C51" s="108" t="s">
        <v>40</v>
      </c>
      <c r="D51" s="90">
        <f t="shared" si="11"/>
        <v>3</v>
      </c>
      <c r="E51" s="91">
        <f t="shared" si="12"/>
        <v>4</v>
      </c>
      <c r="F51" s="93"/>
      <c r="G51" s="93"/>
      <c r="H51" s="93"/>
      <c r="I51" s="93"/>
      <c r="J51" s="95"/>
      <c r="K51" s="93"/>
      <c r="L51" s="93"/>
      <c r="M51" s="93"/>
      <c r="N51" s="93"/>
      <c r="O51" s="95"/>
      <c r="P51" s="93"/>
      <c r="Q51" s="93"/>
      <c r="R51" s="93"/>
      <c r="S51" s="93"/>
      <c r="T51" s="95"/>
      <c r="U51" s="93"/>
      <c r="V51" s="93"/>
      <c r="W51" s="93"/>
      <c r="X51" s="93"/>
      <c r="Y51" s="95"/>
      <c r="Z51" s="93"/>
      <c r="AA51" s="93"/>
      <c r="AB51" s="93"/>
      <c r="AC51" s="93"/>
      <c r="AD51" s="95"/>
      <c r="AE51" s="93">
        <v>2</v>
      </c>
      <c r="AF51" s="93">
        <v>1</v>
      </c>
      <c r="AG51" s="93">
        <v>0</v>
      </c>
      <c r="AH51" s="93" t="s">
        <v>21</v>
      </c>
      <c r="AI51" s="95">
        <v>4</v>
      </c>
      <c r="AJ51" s="93"/>
      <c r="AK51" s="93"/>
      <c r="AL51" s="93"/>
      <c r="AM51" s="93"/>
      <c r="AN51" s="96"/>
      <c r="AO51" s="97" t="s">
        <v>63</v>
      </c>
      <c r="AP51" s="109" t="s">
        <v>457</v>
      </c>
    </row>
    <row r="52" spans="1:42" s="1" customFormat="1" ht="12.75">
      <c r="A52" s="125" t="s">
        <v>321</v>
      </c>
      <c r="B52" s="50" t="s">
        <v>434</v>
      </c>
      <c r="C52" s="51" t="s">
        <v>41</v>
      </c>
      <c r="D52" s="40">
        <f t="shared" si="11"/>
        <v>3</v>
      </c>
      <c r="E52" s="41">
        <f t="shared" si="12"/>
        <v>3</v>
      </c>
      <c r="F52" s="42"/>
      <c r="G52" s="42"/>
      <c r="H52" s="42"/>
      <c r="I52" s="42"/>
      <c r="J52" s="45"/>
      <c r="K52" s="42"/>
      <c r="L52" s="42"/>
      <c r="M52" s="42"/>
      <c r="N52" s="42"/>
      <c r="O52" s="45"/>
      <c r="P52" s="42"/>
      <c r="Q52" s="42"/>
      <c r="R52" s="42"/>
      <c r="S52" s="42"/>
      <c r="T52" s="45"/>
      <c r="U52" s="42"/>
      <c r="V52" s="42"/>
      <c r="W52" s="42"/>
      <c r="X52" s="42"/>
      <c r="Y52" s="45"/>
      <c r="Z52" s="43">
        <v>2</v>
      </c>
      <c r="AA52" s="43">
        <v>1</v>
      </c>
      <c r="AB52" s="43">
        <v>0</v>
      </c>
      <c r="AC52" s="43" t="s">
        <v>25</v>
      </c>
      <c r="AD52" s="44">
        <v>3</v>
      </c>
      <c r="AE52" s="42"/>
      <c r="AF52" s="42"/>
      <c r="AG52" s="42"/>
      <c r="AH52" s="42"/>
      <c r="AI52" s="45"/>
      <c r="AJ52" s="42"/>
      <c r="AK52" s="42"/>
      <c r="AL52" s="42"/>
      <c r="AM52" s="42"/>
      <c r="AN52" s="46"/>
      <c r="AO52" s="47"/>
      <c r="AP52" s="60"/>
    </row>
    <row r="53" spans="1:45" s="1" customFormat="1" ht="12.75">
      <c r="A53" s="125" t="s">
        <v>322</v>
      </c>
      <c r="B53" s="50" t="s">
        <v>435</v>
      </c>
      <c r="C53" s="39" t="s">
        <v>101</v>
      </c>
      <c r="D53" s="40">
        <f t="shared" si="11"/>
        <v>3</v>
      </c>
      <c r="E53" s="41">
        <f t="shared" si="12"/>
        <v>4</v>
      </c>
      <c r="F53" s="42"/>
      <c r="G53" s="42"/>
      <c r="H53" s="42"/>
      <c r="I53" s="42"/>
      <c r="J53" s="45"/>
      <c r="K53" s="42"/>
      <c r="L53" s="42"/>
      <c r="M53" s="42"/>
      <c r="N53" s="42"/>
      <c r="O53" s="45"/>
      <c r="P53" s="42"/>
      <c r="Q53" s="42"/>
      <c r="R53" s="42"/>
      <c r="S53" s="42"/>
      <c r="T53" s="45"/>
      <c r="U53" s="42"/>
      <c r="V53" s="42"/>
      <c r="W53" s="42"/>
      <c r="X53" s="42"/>
      <c r="Y53" s="45"/>
      <c r="Z53" s="42">
        <v>2</v>
      </c>
      <c r="AA53" s="42">
        <v>1</v>
      </c>
      <c r="AB53" s="42">
        <v>0</v>
      </c>
      <c r="AC53" s="42" t="s">
        <v>21</v>
      </c>
      <c r="AD53" s="45">
        <v>4</v>
      </c>
      <c r="AE53" s="42"/>
      <c r="AF53" s="42"/>
      <c r="AG53" s="42"/>
      <c r="AH53" s="42"/>
      <c r="AI53" s="45"/>
      <c r="AJ53" s="42"/>
      <c r="AK53" s="42"/>
      <c r="AL53" s="42"/>
      <c r="AM53" s="42"/>
      <c r="AN53" s="46"/>
      <c r="AO53" s="47" t="s">
        <v>63</v>
      </c>
      <c r="AP53" s="60" t="s">
        <v>457</v>
      </c>
      <c r="AS53" s="328"/>
    </row>
    <row r="54" spans="1:42" s="1" customFormat="1" ht="13.5" thickBot="1">
      <c r="A54" s="125" t="s">
        <v>324</v>
      </c>
      <c r="B54" s="50" t="s">
        <v>436</v>
      </c>
      <c r="C54" s="51" t="s">
        <v>42</v>
      </c>
      <c r="D54" s="40">
        <f t="shared" si="11"/>
        <v>3</v>
      </c>
      <c r="E54" s="41">
        <f t="shared" si="12"/>
        <v>3</v>
      </c>
      <c r="F54" s="42"/>
      <c r="G54" s="42"/>
      <c r="H54" s="42"/>
      <c r="I54" s="42"/>
      <c r="J54" s="45"/>
      <c r="K54" s="42"/>
      <c r="L54" s="42"/>
      <c r="M54" s="42"/>
      <c r="N54" s="42"/>
      <c r="O54" s="45"/>
      <c r="P54" s="42"/>
      <c r="Q54" s="42"/>
      <c r="R54" s="42"/>
      <c r="S54" s="42"/>
      <c r="T54" s="45"/>
      <c r="U54" s="42"/>
      <c r="V54" s="42"/>
      <c r="W54" s="42"/>
      <c r="X54" s="42"/>
      <c r="Y54" s="45"/>
      <c r="Z54" s="42"/>
      <c r="AA54" s="42"/>
      <c r="AB54" s="42"/>
      <c r="AC54" s="42"/>
      <c r="AD54" s="45"/>
      <c r="AE54" s="42">
        <v>2</v>
      </c>
      <c r="AF54" s="42">
        <v>1</v>
      </c>
      <c r="AG54" s="42">
        <v>0</v>
      </c>
      <c r="AH54" s="42" t="s">
        <v>25</v>
      </c>
      <c r="AI54" s="45">
        <v>3</v>
      </c>
      <c r="AJ54" s="42"/>
      <c r="AK54" s="42"/>
      <c r="AL54" s="42"/>
      <c r="AM54" s="42"/>
      <c r="AN54" s="46"/>
      <c r="AO54" s="68" t="s">
        <v>312</v>
      </c>
      <c r="AP54" s="1140" t="s">
        <v>433</v>
      </c>
    </row>
    <row r="55" spans="1:42" s="1" customFormat="1" ht="18" customHeight="1" thickBot="1">
      <c r="A55" s="69" t="s">
        <v>43</v>
      </c>
      <c r="B55" s="1221" t="s">
        <v>113</v>
      </c>
      <c r="C55" s="1221"/>
      <c r="D55" s="70">
        <f>D56+D87+D126</f>
        <v>40</v>
      </c>
      <c r="E55" s="102">
        <f aca="true" t="shared" si="13" ref="E55:AN55">E56+E87+E126+E131</f>
        <v>65</v>
      </c>
      <c r="F55" s="69">
        <f t="shared" si="13"/>
        <v>0</v>
      </c>
      <c r="G55" s="71">
        <f t="shared" si="13"/>
        <v>0</v>
      </c>
      <c r="H55" s="71">
        <f t="shared" si="13"/>
        <v>0</v>
      </c>
      <c r="I55" s="71">
        <f t="shared" si="13"/>
        <v>0</v>
      </c>
      <c r="J55" s="71">
        <f t="shared" si="13"/>
        <v>0</v>
      </c>
      <c r="K55" s="69">
        <f t="shared" si="13"/>
        <v>0</v>
      </c>
      <c r="L55" s="71">
        <f t="shared" si="13"/>
        <v>0</v>
      </c>
      <c r="M55" s="71">
        <f t="shared" si="13"/>
        <v>0</v>
      </c>
      <c r="N55" s="71">
        <f t="shared" si="13"/>
        <v>0</v>
      </c>
      <c r="O55" s="71">
        <f t="shared" si="13"/>
        <v>0</v>
      </c>
      <c r="P55" s="69">
        <f t="shared" si="13"/>
        <v>0</v>
      </c>
      <c r="Q55" s="71">
        <f t="shared" si="13"/>
        <v>0</v>
      </c>
      <c r="R55" s="71">
        <f t="shared" si="13"/>
        <v>0</v>
      </c>
      <c r="S55" s="71">
        <f t="shared" si="13"/>
        <v>0</v>
      </c>
      <c r="T55" s="71">
        <f t="shared" si="13"/>
        <v>0</v>
      </c>
      <c r="U55" s="69">
        <f t="shared" si="13"/>
        <v>2</v>
      </c>
      <c r="V55" s="71">
        <f t="shared" si="13"/>
        <v>0</v>
      </c>
      <c r="W55" s="71">
        <f t="shared" si="13"/>
        <v>0</v>
      </c>
      <c r="X55" s="71">
        <f t="shared" si="13"/>
        <v>0</v>
      </c>
      <c r="Y55" s="71">
        <f t="shared" si="13"/>
        <v>3</v>
      </c>
      <c r="Z55" s="69">
        <f t="shared" si="13"/>
        <v>10</v>
      </c>
      <c r="AA55" s="71">
        <f t="shared" si="13"/>
        <v>4</v>
      </c>
      <c r="AB55" s="71">
        <f t="shared" si="13"/>
        <v>1</v>
      </c>
      <c r="AC55" s="71">
        <f t="shared" si="13"/>
        <v>0</v>
      </c>
      <c r="AD55" s="71">
        <f t="shared" si="13"/>
        <v>17</v>
      </c>
      <c r="AE55" s="69">
        <f t="shared" si="13"/>
        <v>8</v>
      </c>
      <c r="AF55" s="71">
        <f t="shared" si="13"/>
        <v>4</v>
      </c>
      <c r="AG55" s="71">
        <f t="shared" si="13"/>
        <v>1</v>
      </c>
      <c r="AH55" s="71">
        <f t="shared" si="13"/>
        <v>0</v>
      </c>
      <c r="AI55" s="71">
        <f t="shared" si="13"/>
        <v>17</v>
      </c>
      <c r="AJ55" s="69">
        <f t="shared" si="13"/>
        <v>6</v>
      </c>
      <c r="AK55" s="71">
        <f t="shared" si="13"/>
        <v>0</v>
      </c>
      <c r="AL55" s="71">
        <f t="shared" si="13"/>
        <v>16</v>
      </c>
      <c r="AM55" s="71">
        <f t="shared" si="13"/>
        <v>0</v>
      </c>
      <c r="AN55" s="71">
        <f t="shared" si="13"/>
        <v>28</v>
      </c>
      <c r="AO55" s="69"/>
      <c r="AP55" s="135"/>
    </row>
    <row r="56" spans="1:42" s="1" customFormat="1" ht="13.5" thickBot="1">
      <c r="A56" s="136" t="s">
        <v>161</v>
      </c>
      <c r="B56" s="1197" t="s">
        <v>114</v>
      </c>
      <c r="C56" s="1198"/>
      <c r="D56" s="380">
        <f>D57</f>
        <v>16</v>
      </c>
      <c r="E56" s="380">
        <f>E57</f>
        <v>20</v>
      </c>
      <c r="F56" s="381">
        <f aca="true" t="shared" si="14" ref="F56:AN56">SUM(F57:F63)</f>
        <v>0</v>
      </c>
      <c r="G56" s="381">
        <f t="shared" si="14"/>
        <v>0</v>
      </c>
      <c r="H56" s="381">
        <f t="shared" si="14"/>
        <v>0</v>
      </c>
      <c r="I56" s="381">
        <f t="shared" si="14"/>
        <v>0</v>
      </c>
      <c r="J56" s="382">
        <f t="shared" si="14"/>
        <v>0</v>
      </c>
      <c r="K56" s="383">
        <f t="shared" si="14"/>
        <v>0</v>
      </c>
      <c r="L56" s="384">
        <f t="shared" si="14"/>
        <v>0</v>
      </c>
      <c r="M56" s="384">
        <f t="shared" si="14"/>
        <v>0</v>
      </c>
      <c r="N56" s="384">
        <f t="shared" si="14"/>
        <v>0</v>
      </c>
      <c r="O56" s="385">
        <f t="shared" si="14"/>
        <v>0</v>
      </c>
      <c r="P56" s="381">
        <f t="shared" si="14"/>
        <v>0</v>
      </c>
      <c r="Q56" s="381">
        <f t="shared" si="14"/>
        <v>0</v>
      </c>
      <c r="R56" s="381">
        <f t="shared" si="14"/>
        <v>0</v>
      </c>
      <c r="S56" s="381">
        <f t="shared" si="14"/>
        <v>0</v>
      </c>
      <c r="T56" s="382">
        <f t="shared" si="14"/>
        <v>0</v>
      </c>
      <c r="U56" s="383">
        <f aca="true" t="shared" si="15" ref="U56:AI56">SUM(U58:U62)</f>
        <v>2</v>
      </c>
      <c r="V56" s="384">
        <f t="shared" si="15"/>
        <v>0</v>
      </c>
      <c r="W56" s="384">
        <f t="shared" si="15"/>
        <v>0</v>
      </c>
      <c r="X56" s="384">
        <f t="shared" si="15"/>
        <v>0</v>
      </c>
      <c r="Y56" s="385">
        <f t="shared" si="15"/>
        <v>3</v>
      </c>
      <c r="Z56" s="381">
        <f t="shared" si="15"/>
        <v>4</v>
      </c>
      <c r="AA56" s="381">
        <f t="shared" si="15"/>
        <v>2</v>
      </c>
      <c r="AB56" s="381">
        <f t="shared" si="15"/>
        <v>1</v>
      </c>
      <c r="AC56" s="381">
        <f t="shared" si="15"/>
        <v>0</v>
      </c>
      <c r="AD56" s="382">
        <f t="shared" si="15"/>
        <v>8</v>
      </c>
      <c r="AE56" s="383">
        <f t="shared" si="15"/>
        <v>4</v>
      </c>
      <c r="AF56" s="384">
        <f t="shared" si="15"/>
        <v>2</v>
      </c>
      <c r="AG56" s="384">
        <f t="shared" si="15"/>
        <v>1</v>
      </c>
      <c r="AH56" s="384">
        <f t="shared" si="15"/>
        <v>0</v>
      </c>
      <c r="AI56" s="385">
        <f t="shared" si="15"/>
        <v>9</v>
      </c>
      <c r="AJ56" s="381">
        <f t="shared" si="14"/>
        <v>0</v>
      </c>
      <c r="AK56" s="381">
        <f t="shared" si="14"/>
        <v>0</v>
      </c>
      <c r="AL56" s="381">
        <f t="shared" si="14"/>
        <v>0</v>
      </c>
      <c r="AM56" s="381">
        <f t="shared" si="14"/>
        <v>0</v>
      </c>
      <c r="AN56" s="381">
        <f t="shared" si="14"/>
        <v>0</v>
      </c>
      <c r="AO56" s="138"/>
      <c r="AP56" s="139"/>
    </row>
    <row r="57" spans="1:42" s="1" customFormat="1" ht="13.5" thickBot="1">
      <c r="A57" s="313"/>
      <c r="B57" s="314"/>
      <c r="C57" s="315" t="s">
        <v>147</v>
      </c>
      <c r="D57" s="1149">
        <f>SUM(D58:D62)</f>
        <v>16</v>
      </c>
      <c r="E57" s="1150">
        <f>SUM(E58:E62)</f>
        <v>20</v>
      </c>
      <c r="F57" s="383"/>
      <c r="G57" s="1151"/>
      <c r="H57" s="1152"/>
      <c r="I57" s="1152"/>
      <c r="J57" s="1153"/>
      <c r="K57" s="1154"/>
      <c r="L57" s="1152"/>
      <c r="M57" s="1152"/>
      <c r="N57" s="1152"/>
      <c r="O57" s="1153"/>
      <c r="P57" s="1155"/>
      <c r="Q57" s="1152"/>
      <c r="R57" s="1152"/>
      <c r="S57" s="1152"/>
      <c r="T57" s="1156"/>
      <c r="U57" s="1157"/>
      <c r="V57" s="1157"/>
      <c r="W57" s="1157"/>
      <c r="X57" s="1157"/>
      <c r="Y57" s="1157"/>
      <c r="Z57" s="1157"/>
      <c r="AA57" s="1157"/>
      <c r="AB57" s="1157"/>
      <c r="AC57" s="1157"/>
      <c r="AD57" s="1157"/>
      <c r="AE57" s="1157"/>
      <c r="AF57" s="1157"/>
      <c r="AG57" s="1157"/>
      <c r="AH57" s="1157"/>
      <c r="AI57" s="1157"/>
      <c r="AJ57" s="1155"/>
      <c r="AK57" s="1152"/>
      <c r="AL57" s="1152"/>
      <c r="AM57" s="1152"/>
      <c r="AN57" s="1153"/>
      <c r="AO57" s="1158"/>
      <c r="AP57" s="1159"/>
    </row>
    <row r="58" spans="1:42" s="1" customFormat="1" ht="12.75">
      <c r="A58" s="152" t="s">
        <v>327</v>
      </c>
      <c r="B58" s="107" t="s">
        <v>486</v>
      </c>
      <c r="C58" s="113" t="s">
        <v>148</v>
      </c>
      <c r="D58" s="386">
        <f>U58+V58+W58+Z58+AA58+AB58+AE58+AF58+AG58</f>
        <v>2</v>
      </c>
      <c r="E58" s="387">
        <f>Y58+AD58+AI58</f>
        <v>3</v>
      </c>
      <c r="F58" s="1143"/>
      <c r="G58" s="1144"/>
      <c r="H58" s="1145"/>
      <c r="I58" s="1145"/>
      <c r="J58" s="1146"/>
      <c r="K58" s="1147"/>
      <c r="L58" s="1145"/>
      <c r="M58" s="1145"/>
      <c r="N58" s="1145"/>
      <c r="O58" s="1146"/>
      <c r="P58" s="234"/>
      <c r="Q58" s="1145"/>
      <c r="R58" s="1145"/>
      <c r="S58" s="1145"/>
      <c r="T58" s="1148"/>
      <c r="U58" s="1147">
        <v>2</v>
      </c>
      <c r="V58" s="1145">
        <v>0</v>
      </c>
      <c r="W58" s="1145">
        <v>0</v>
      </c>
      <c r="X58" s="1145" t="s">
        <v>25</v>
      </c>
      <c r="Y58" s="1146">
        <v>3</v>
      </c>
      <c r="Z58" s="234"/>
      <c r="AA58" s="1145"/>
      <c r="AB58" s="1145"/>
      <c r="AC58" s="1145"/>
      <c r="AD58" s="1148"/>
      <c r="AE58" s="1147"/>
      <c r="AF58" s="1145"/>
      <c r="AG58" s="1145"/>
      <c r="AH58" s="1145"/>
      <c r="AI58" s="1146"/>
      <c r="AJ58" s="234"/>
      <c r="AK58" s="1145"/>
      <c r="AL58" s="1145"/>
      <c r="AM58" s="1145"/>
      <c r="AN58" s="1146"/>
      <c r="AO58" s="97" t="s">
        <v>9</v>
      </c>
      <c r="AP58" s="109" t="s">
        <v>427</v>
      </c>
    </row>
    <row r="59" spans="1:42" s="1" customFormat="1" ht="12.75">
      <c r="A59" s="37" t="s">
        <v>330</v>
      </c>
      <c r="B59" s="38" t="s">
        <v>487</v>
      </c>
      <c r="C59" s="39" t="s">
        <v>149</v>
      </c>
      <c r="D59" s="394">
        <f>U59+V59++W59+Z59+AA59+AB59+AE59+AF59+AG59</f>
        <v>4</v>
      </c>
      <c r="E59" s="395">
        <f>Y59+AD59+AI59</f>
        <v>4</v>
      </c>
      <c r="F59" s="388"/>
      <c r="G59" s="389"/>
      <c r="H59" s="390"/>
      <c r="I59" s="390"/>
      <c r="J59" s="391"/>
      <c r="K59" s="392"/>
      <c r="L59" s="390"/>
      <c r="M59" s="390"/>
      <c r="N59" s="390"/>
      <c r="O59" s="391"/>
      <c r="P59" s="43"/>
      <c r="Q59" s="390"/>
      <c r="R59" s="390"/>
      <c r="S59" s="390"/>
      <c r="T59" s="393"/>
      <c r="U59" s="392"/>
      <c r="V59" s="390"/>
      <c r="W59" s="390"/>
      <c r="X59" s="390"/>
      <c r="Y59" s="391"/>
      <c r="Z59" s="43">
        <v>2</v>
      </c>
      <c r="AA59" s="390">
        <v>2</v>
      </c>
      <c r="AB59" s="390">
        <v>0</v>
      </c>
      <c r="AC59" s="390" t="s">
        <v>21</v>
      </c>
      <c r="AD59" s="393">
        <v>4</v>
      </c>
      <c r="AE59" s="392"/>
      <c r="AF59" s="390"/>
      <c r="AG59" s="390"/>
      <c r="AH59" s="390"/>
      <c r="AI59" s="391"/>
      <c r="AJ59" s="43"/>
      <c r="AK59" s="390"/>
      <c r="AL59" s="390"/>
      <c r="AM59" s="390"/>
      <c r="AN59" s="391"/>
      <c r="AO59" s="47"/>
      <c r="AP59" s="60"/>
    </row>
    <row r="60" spans="1:42" s="1" customFormat="1" ht="12.75">
      <c r="A60" s="37" t="s">
        <v>333</v>
      </c>
      <c r="B60" s="38" t="s">
        <v>488</v>
      </c>
      <c r="C60" s="39" t="s">
        <v>150</v>
      </c>
      <c r="D60" s="394">
        <f>U60+V60+W60+Z60+AA60+AB60+AE60+AF60+AG60</f>
        <v>3</v>
      </c>
      <c r="E60" s="395">
        <f>Y60+AD60+AI60</f>
        <v>4</v>
      </c>
      <c r="F60" s="388"/>
      <c r="G60" s="389"/>
      <c r="H60" s="390"/>
      <c r="I60" s="390"/>
      <c r="J60" s="391"/>
      <c r="K60" s="392"/>
      <c r="L60" s="390"/>
      <c r="M60" s="390"/>
      <c r="N60" s="390"/>
      <c r="O60" s="391"/>
      <c r="P60" s="43"/>
      <c r="Q60" s="390"/>
      <c r="R60" s="390"/>
      <c r="S60" s="390"/>
      <c r="T60" s="393"/>
      <c r="U60" s="392"/>
      <c r="V60" s="390"/>
      <c r="W60" s="390"/>
      <c r="X60" s="390"/>
      <c r="Y60" s="391"/>
      <c r="Z60" s="43"/>
      <c r="AA60" s="390"/>
      <c r="AB60" s="390"/>
      <c r="AC60" s="390"/>
      <c r="AD60" s="393"/>
      <c r="AE60" s="392">
        <v>2</v>
      </c>
      <c r="AF60" s="390">
        <v>1</v>
      </c>
      <c r="AG60" s="390">
        <v>0</v>
      </c>
      <c r="AH60" s="390" t="s">
        <v>25</v>
      </c>
      <c r="AI60" s="391">
        <v>4</v>
      </c>
      <c r="AJ60" s="43"/>
      <c r="AK60" s="390"/>
      <c r="AL60" s="390"/>
      <c r="AM60" s="390"/>
      <c r="AN60" s="391"/>
      <c r="AO60" s="47" t="s">
        <v>300</v>
      </c>
      <c r="AP60" s="1160" t="s">
        <v>430</v>
      </c>
    </row>
    <row r="61" spans="1:42" s="1" customFormat="1" ht="12.75">
      <c r="A61" s="37" t="s">
        <v>335</v>
      </c>
      <c r="B61" s="38" t="s">
        <v>489</v>
      </c>
      <c r="C61" s="39" t="s">
        <v>151</v>
      </c>
      <c r="D61" s="394">
        <f>U61+V61+W61+Z61+AA61+AB61+AE61+AF61+AG61</f>
        <v>3</v>
      </c>
      <c r="E61" s="395">
        <f>Y61+AD61+AI61</f>
        <v>4</v>
      </c>
      <c r="F61" s="388"/>
      <c r="G61" s="389"/>
      <c r="H61" s="390"/>
      <c r="I61" s="390"/>
      <c r="J61" s="391"/>
      <c r="K61" s="392"/>
      <c r="L61" s="390"/>
      <c r="M61" s="390"/>
      <c r="N61" s="390"/>
      <c r="O61" s="391"/>
      <c r="P61" s="43"/>
      <c r="Q61" s="390"/>
      <c r="R61" s="390"/>
      <c r="S61" s="390"/>
      <c r="T61" s="393"/>
      <c r="U61" s="392"/>
      <c r="V61" s="390"/>
      <c r="W61" s="390"/>
      <c r="X61" s="390"/>
      <c r="Y61" s="391"/>
      <c r="Z61" s="43">
        <v>2</v>
      </c>
      <c r="AA61" s="390">
        <v>0</v>
      </c>
      <c r="AB61" s="390">
        <v>1</v>
      </c>
      <c r="AC61" s="390" t="s">
        <v>25</v>
      </c>
      <c r="AD61" s="393">
        <v>4</v>
      </c>
      <c r="AE61" s="392"/>
      <c r="AF61" s="390"/>
      <c r="AG61" s="390"/>
      <c r="AH61" s="390"/>
      <c r="AI61" s="391"/>
      <c r="AJ61" s="43"/>
      <c r="AK61" s="390"/>
      <c r="AL61" s="390"/>
      <c r="AM61" s="390"/>
      <c r="AN61" s="391"/>
      <c r="AO61" s="47" t="s">
        <v>11</v>
      </c>
      <c r="AP61" s="60" t="s">
        <v>428</v>
      </c>
    </row>
    <row r="62" spans="1:42" s="1" customFormat="1" ht="13.5" thickBot="1">
      <c r="A62" s="156" t="s">
        <v>338</v>
      </c>
      <c r="B62" s="329" t="s">
        <v>490</v>
      </c>
      <c r="C62" s="158" t="s">
        <v>152</v>
      </c>
      <c r="D62" s="396">
        <f>U62+V62+W62+Z62+AA62+AB62+AE62+AF62+AG62</f>
        <v>4</v>
      </c>
      <c r="E62" s="397">
        <f>Y62+AD62+AI62</f>
        <v>5</v>
      </c>
      <c r="F62" s="398"/>
      <c r="G62" s="399"/>
      <c r="H62" s="400"/>
      <c r="I62" s="400"/>
      <c r="J62" s="401"/>
      <c r="K62" s="402"/>
      <c r="L62" s="400"/>
      <c r="M62" s="400"/>
      <c r="N62" s="400"/>
      <c r="O62" s="401"/>
      <c r="P62" s="403"/>
      <c r="Q62" s="400"/>
      <c r="R62" s="400"/>
      <c r="S62" s="400"/>
      <c r="T62" s="404"/>
      <c r="U62" s="392"/>
      <c r="V62" s="390"/>
      <c r="W62" s="390"/>
      <c r="X62" s="390"/>
      <c r="Y62" s="391"/>
      <c r="Z62" s="43"/>
      <c r="AA62" s="390"/>
      <c r="AB62" s="390"/>
      <c r="AC62" s="390"/>
      <c r="AD62" s="393"/>
      <c r="AE62" s="392">
        <v>2</v>
      </c>
      <c r="AF62" s="390">
        <v>1</v>
      </c>
      <c r="AG62" s="390">
        <v>1</v>
      </c>
      <c r="AH62" s="390" t="s">
        <v>21</v>
      </c>
      <c r="AI62" s="391">
        <v>5</v>
      </c>
      <c r="AJ62" s="403"/>
      <c r="AK62" s="400"/>
      <c r="AL62" s="400"/>
      <c r="AM62" s="400"/>
      <c r="AN62" s="401"/>
      <c r="AO62" s="133" t="s">
        <v>335</v>
      </c>
      <c r="AP62" s="134" t="s">
        <v>489</v>
      </c>
    </row>
    <row r="63" spans="1:42" s="1" customFormat="1" ht="13.5" thickBot="1">
      <c r="A63" s="316"/>
      <c r="B63" s="314"/>
      <c r="C63" s="315" t="s">
        <v>153</v>
      </c>
      <c r="D63" s="405">
        <v>16</v>
      </c>
      <c r="E63" s="406">
        <v>20</v>
      </c>
      <c r="F63" s="407"/>
      <c r="G63" s="408"/>
      <c r="H63" s="409"/>
      <c r="I63" s="409"/>
      <c r="J63" s="410"/>
      <c r="K63" s="411"/>
      <c r="L63" s="409"/>
      <c r="M63" s="409"/>
      <c r="N63" s="409"/>
      <c r="O63" s="410"/>
      <c r="P63" s="412"/>
      <c r="Q63" s="409"/>
      <c r="R63" s="409"/>
      <c r="S63" s="409"/>
      <c r="T63" s="413"/>
      <c r="U63" s="411"/>
      <c r="V63" s="409"/>
      <c r="W63" s="409"/>
      <c r="X63" s="409"/>
      <c r="Y63" s="410"/>
      <c r="Z63" s="412"/>
      <c r="AA63" s="409"/>
      <c r="AB63" s="409"/>
      <c r="AC63" s="409"/>
      <c r="AD63" s="413"/>
      <c r="AE63" s="411"/>
      <c r="AF63" s="409"/>
      <c r="AG63" s="409"/>
      <c r="AH63" s="409"/>
      <c r="AI63" s="410"/>
      <c r="AJ63" s="412"/>
      <c r="AK63" s="409"/>
      <c r="AL63" s="409"/>
      <c r="AM63" s="409"/>
      <c r="AN63" s="410"/>
      <c r="AO63" s="337"/>
      <c r="AP63" s="151"/>
    </row>
    <row r="64" spans="1:42" s="1" customFormat="1" ht="12.75">
      <c r="A64" s="152" t="s">
        <v>340</v>
      </c>
      <c r="B64" s="107" t="s">
        <v>491</v>
      </c>
      <c r="C64" s="414" t="s">
        <v>326</v>
      </c>
      <c r="D64" s="415">
        <v>2</v>
      </c>
      <c r="E64" s="416">
        <v>3</v>
      </c>
      <c r="F64" s="417"/>
      <c r="G64" s="389"/>
      <c r="H64" s="390"/>
      <c r="I64" s="390"/>
      <c r="J64" s="393"/>
      <c r="K64" s="392"/>
      <c r="L64" s="390"/>
      <c r="M64" s="390"/>
      <c r="N64" s="390"/>
      <c r="O64" s="391"/>
      <c r="P64" s="43"/>
      <c r="Q64" s="390"/>
      <c r="R64" s="390"/>
      <c r="S64" s="390"/>
      <c r="T64" s="393"/>
      <c r="U64" s="411">
        <v>2</v>
      </c>
      <c r="V64" s="412">
        <v>0</v>
      </c>
      <c r="W64" s="412">
        <v>0</v>
      </c>
      <c r="X64" s="412" t="s">
        <v>25</v>
      </c>
      <c r="Y64" s="418">
        <v>3</v>
      </c>
      <c r="Z64" s="412"/>
      <c r="AA64" s="412"/>
      <c r="AB64" s="412"/>
      <c r="AC64" s="412"/>
      <c r="AD64" s="419"/>
      <c r="AE64" s="411"/>
      <c r="AF64" s="412"/>
      <c r="AG64" s="412"/>
      <c r="AH64" s="412"/>
      <c r="AI64" s="418"/>
      <c r="AJ64" s="43"/>
      <c r="AK64" s="390"/>
      <c r="AL64" s="390"/>
      <c r="AM64" s="390"/>
      <c r="AN64" s="393"/>
      <c r="AO64" s="78"/>
      <c r="AP64" s="48"/>
    </row>
    <row r="65" spans="1:42" s="1" customFormat="1" ht="12.75">
      <c r="A65" s="37" t="s">
        <v>342</v>
      </c>
      <c r="B65" s="38" t="s">
        <v>492</v>
      </c>
      <c r="C65" s="113" t="s">
        <v>163</v>
      </c>
      <c r="D65" s="394">
        <v>4</v>
      </c>
      <c r="E65" s="395">
        <v>4</v>
      </c>
      <c r="F65" s="417"/>
      <c r="G65" s="389"/>
      <c r="H65" s="390"/>
      <c r="I65" s="390"/>
      <c r="J65" s="393"/>
      <c r="K65" s="392"/>
      <c r="L65" s="390"/>
      <c r="M65" s="390"/>
      <c r="N65" s="390"/>
      <c r="O65" s="391"/>
      <c r="P65" s="43"/>
      <c r="Q65" s="390"/>
      <c r="R65" s="390"/>
      <c r="S65" s="390"/>
      <c r="T65" s="393"/>
      <c r="U65" s="420"/>
      <c r="V65" s="421"/>
      <c r="W65" s="421"/>
      <c r="X65" s="421"/>
      <c r="Y65" s="422"/>
      <c r="Z65" s="421">
        <v>2</v>
      </c>
      <c r="AA65" s="421">
        <v>0</v>
      </c>
      <c r="AB65" s="421">
        <v>2</v>
      </c>
      <c r="AC65" s="421" t="s">
        <v>21</v>
      </c>
      <c r="AD65" s="423">
        <v>4</v>
      </c>
      <c r="AE65" s="420"/>
      <c r="AF65" s="421"/>
      <c r="AG65" s="421"/>
      <c r="AH65" s="421"/>
      <c r="AI65" s="422"/>
      <c r="AJ65" s="43"/>
      <c r="AK65" s="390"/>
      <c r="AL65" s="390"/>
      <c r="AM65" s="390"/>
      <c r="AN65" s="393"/>
      <c r="AO65" s="78"/>
      <c r="AP65" s="48"/>
    </row>
    <row r="66" spans="1:42" s="1" customFormat="1" ht="12.75">
      <c r="A66" s="37" t="s">
        <v>345</v>
      </c>
      <c r="B66" s="38" t="s">
        <v>493</v>
      </c>
      <c r="C66" s="39" t="s">
        <v>164</v>
      </c>
      <c r="D66" s="394">
        <v>4</v>
      </c>
      <c r="E66" s="395">
        <v>4</v>
      </c>
      <c r="F66" s="417"/>
      <c r="G66" s="389"/>
      <c r="H66" s="390"/>
      <c r="I66" s="390"/>
      <c r="J66" s="393"/>
      <c r="K66" s="392"/>
      <c r="L66" s="390"/>
      <c r="M66" s="390"/>
      <c r="N66" s="390"/>
      <c r="O66" s="391"/>
      <c r="P66" s="43"/>
      <c r="Q66" s="390"/>
      <c r="R66" s="390"/>
      <c r="S66" s="390"/>
      <c r="T66" s="393"/>
      <c r="U66" s="420"/>
      <c r="V66" s="421"/>
      <c r="W66" s="421"/>
      <c r="X66" s="421"/>
      <c r="Y66" s="422"/>
      <c r="Z66" s="421">
        <v>2</v>
      </c>
      <c r="AA66" s="421">
        <v>0</v>
      </c>
      <c r="AB66" s="421">
        <v>2</v>
      </c>
      <c r="AC66" s="421" t="s">
        <v>25</v>
      </c>
      <c r="AD66" s="423">
        <v>4</v>
      </c>
      <c r="AE66" s="420"/>
      <c r="AF66" s="421"/>
      <c r="AG66" s="421"/>
      <c r="AH66" s="421"/>
      <c r="AI66" s="422"/>
      <c r="AJ66" s="43"/>
      <c r="AK66" s="390"/>
      <c r="AL66" s="390"/>
      <c r="AM66" s="390"/>
      <c r="AN66" s="393"/>
      <c r="AO66" s="78"/>
      <c r="AP66" s="48"/>
    </row>
    <row r="67" spans="1:42" s="1" customFormat="1" ht="12.75">
      <c r="A67" s="37" t="s">
        <v>346</v>
      </c>
      <c r="B67" s="38" t="s">
        <v>494</v>
      </c>
      <c r="C67" s="424" t="s">
        <v>165</v>
      </c>
      <c r="D67" s="394">
        <v>3</v>
      </c>
      <c r="E67" s="395">
        <v>4</v>
      </c>
      <c r="F67" s="417"/>
      <c r="G67" s="389"/>
      <c r="H67" s="390"/>
      <c r="I67" s="390"/>
      <c r="J67" s="393"/>
      <c r="K67" s="392"/>
      <c r="L67" s="390"/>
      <c r="M67" s="390"/>
      <c r="N67" s="390"/>
      <c r="O67" s="391"/>
      <c r="P67" s="43"/>
      <c r="Q67" s="390"/>
      <c r="R67" s="390"/>
      <c r="S67" s="390"/>
      <c r="T67" s="393"/>
      <c r="U67" s="420"/>
      <c r="V67" s="421"/>
      <c r="W67" s="421"/>
      <c r="X67" s="421"/>
      <c r="Y67" s="422"/>
      <c r="Z67" s="421"/>
      <c r="AA67" s="421"/>
      <c r="AB67" s="421"/>
      <c r="AC67" s="421"/>
      <c r="AD67" s="423"/>
      <c r="AE67" s="420">
        <v>2</v>
      </c>
      <c r="AF67" s="421">
        <v>1</v>
      </c>
      <c r="AG67" s="421">
        <v>0</v>
      </c>
      <c r="AH67" s="421" t="s">
        <v>21</v>
      </c>
      <c r="AI67" s="422">
        <v>4</v>
      </c>
      <c r="AJ67" s="43"/>
      <c r="AK67" s="390"/>
      <c r="AL67" s="390"/>
      <c r="AM67" s="390"/>
      <c r="AN67" s="393"/>
      <c r="AO67" s="78"/>
      <c r="AP67" s="48"/>
    </row>
    <row r="68" spans="1:42" s="1" customFormat="1" ht="13.5" thickBot="1">
      <c r="A68" s="156" t="s">
        <v>347</v>
      </c>
      <c r="B68" s="329" t="s">
        <v>495</v>
      </c>
      <c r="C68" s="425" t="s">
        <v>166</v>
      </c>
      <c r="D68" s="426">
        <v>3</v>
      </c>
      <c r="E68" s="427">
        <v>5</v>
      </c>
      <c r="F68" s="428"/>
      <c r="G68" s="429"/>
      <c r="H68" s="430"/>
      <c r="I68" s="430"/>
      <c r="J68" s="431"/>
      <c r="K68" s="432"/>
      <c r="L68" s="430"/>
      <c r="M68" s="430"/>
      <c r="N68" s="430"/>
      <c r="O68" s="433"/>
      <c r="P68" s="434"/>
      <c r="Q68" s="430"/>
      <c r="R68" s="430"/>
      <c r="S68" s="430"/>
      <c r="T68" s="431"/>
      <c r="U68" s="435"/>
      <c r="V68" s="436"/>
      <c r="W68" s="436"/>
      <c r="X68" s="436"/>
      <c r="Y68" s="437"/>
      <c r="Z68" s="436"/>
      <c r="AA68" s="436"/>
      <c r="AB68" s="436"/>
      <c r="AC68" s="436"/>
      <c r="AD68" s="438"/>
      <c r="AE68" s="435">
        <v>2</v>
      </c>
      <c r="AF68" s="436">
        <v>0</v>
      </c>
      <c r="AG68" s="436">
        <v>1</v>
      </c>
      <c r="AH68" s="436" t="s">
        <v>25</v>
      </c>
      <c r="AI68" s="437">
        <v>5</v>
      </c>
      <c r="AJ68" s="434"/>
      <c r="AK68" s="430"/>
      <c r="AL68" s="430"/>
      <c r="AM68" s="430"/>
      <c r="AN68" s="431"/>
      <c r="AO68" s="143" t="s">
        <v>335</v>
      </c>
      <c r="AP68" s="134" t="s">
        <v>489</v>
      </c>
    </row>
    <row r="69" spans="1:42" s="1" customFormat="1" ht="13.5" thickBot="1">
      <c r="A69" s="316"/>
      <c r="B69" s="314"/>
      <c r="C69" s="315" t="s">
        <v>154</v>
      </c>
      <c r="D69" s="439">
        <v>16</v>
      </c>
      <c r="E69" s="440">
        <v>20</v>
      </c>
      <c r="F69" s="441"/>
      <c r="G69" s="408"/>
      <c r="H69" s="409"/>
      <c r="I69" s="409"/>
      <c r="J69" s="413"/>
      <c r="K69" s="407"/>
      <c r="L69" s="408"/>
      <c r="M69" s="409"/>
      <c r="N69" s="409"/>
      <c r="O69" s="410"/>
      <c r="P69" s="441"/>
      <c r="Q69" s="408"/>
      <c r="R69" s="409"/>
      <c r="S69" s="409"/>
      <c r="T69" s="413"/>
      <c r="U69" s="411"/>
      <c r="V69" s="409"/>
      <c r="W69" s="409"/>
      <c r="X69" s="409"/>
      <c r="Y69" s="410"/>
      <c r="Z69" s="412"/>
      <c r="AA69" s="409"/>
      <c r="AB69" s="409"/>
      <c r="AC69" s="409"/>
      <c r="AD69" s="413"/>
      <c r="AE69" s="411"/>
      <c r="AF69" s="409"/>
      <c r="AG69" s="409"/>
      <c r="AH69" s="409"/>
      <c r="AI69" s="410"/>
      <c r="AJ69" s="412"/>
      <c r="AK69" s="409"/>
      <c r="AL69" s="409"/>
      <c r="AM69" s="409"/>
      <c r="AN69" s="413"/>
      <c r="AO69" s="150"/>
      <c r="AP69" s="151"/>
    </row>
    <row r="70" spans="1:42" s="1" customFormat="1" ht="12.75">
      <c r="A70" s="152" t="s">
        <v>349</v>
      </c>
      <c r="B70" s="107" t="s">
        <v>496</v>
      </c>
      <c r="C70" s="372" t="s">
        <v>167</v>
      </c>
      <c r="D70" s="394">
        <v>4</v>
      </c>
      <c r="E70" s="395">
        <v>5</v>
      </c>
      <c r="F70" s="417"/>
      <c r="G70" s="389"/>
      <c r="H70" s="390"/>
      <c r="I70" s="390"/>
      <c r="J70" s="393"/>
      <c r="K70" s="388"/>
      <c r="L70" s="389"/>
      <c r="M70" s="390"/>
      <c r="N70" s="390"/>
      <c r="O70" s="391"/>
      <c r="P70" s="417"/>
      <c r="Q70" s="389"/>
      <c r="R70" s="390"/>
      <c r="S70" s="390"/>
      <c r="T70" s="393"/>
      <c r="U70" s="392"/>
      <c r="V70" s="390"/>
      <c r="W70" s="390"/>
      <c r="X70" s="390"/>
      <c r="Y70" s="391"/>
      <c r="Z70" s="421">
        <v>2</v>
      </c>
      <c r="AA70" s="421">
        <v>0</v>
      </c>
      <c r="AB70" s="421">
        <v>2</v>
      </c>
      <c r="AC70" s="421"/>
      <c r="AD70" s="423">
        <v>5</v>
      </c>
      <c r="AE70" s="420"/>
      <c r="AF70" s="421"/>
      <c r="AG70" s="421"/>
      <c r="AH70" s="421"/>
      <c r="AI70" s="422"/>
      <c r="AJ70" s="43"/>
      <c r="AK70" s="390"/>
      <c r="AL70" s="390"/>
      <c r="AM70" s="390"/>
      <c r="AN70" s="393"/>
      <c r="AO70" s="327"/>
      <c r="AP70" s="48"/>
    </row>
    <row r="71" spans="1:42" s="1" customFormat="1" ht="12.75">
      <c r="A71" s="37" t="s">
        <v>350</v>
      </c>
      <c r="B71" s="38" t="s">
        <v>497</v>
      </c>
      <c r="C71" s="372" t="s">
        <v>168</v>
      </c>
      <c r="D71" s="394">
        <v>4</v>
      </c>
      <c r="E71" s="395">
        <v>5</v>
      </c>
      <c r="F71" s="417"/>
      <c r="G71" s="389"/>
      <c r="H71" s="390"/>
      <c r="I71" s="390"/>
      <c r="J71" s="393"/>
      <c r="K71" s="388"/>
      <c r="L71" s="389"/>
      <c r="M71" s="390"/>
      <c r="N71" s="390"/>
      <c r="O71" s="391"/>
      <c r="P71" s="417"/>
      <c r="Q71" s="389"/>
      <c r="R71" s="390"/>
      <c r="S71" s="390"/>
      <c r="T71" s="393"/>
      <c r="U71" s="392"/>
      <c r="V71" s="390"/>
      <c r="W71" s="390"/>
      <c r="X71" s="390"/>
      <c r="Y71" s="391"/>
      <c r="Z71" s="421"/>
      <c r="AA71" s="421"/>
      <c r="AB71" s="421"/>
      <c r="AC71" s="421"/>
      <c r="AD71" s="423"/>
      <c r="AE71" s="420">
        <v>2</v>
      </c>
      <c r="AF71" s="421">
        <v>0</v>
      </c>
      <c r="AG71" s="421">
        <v>2</v>
      </c>
      <c r="AH71" s="421"/>
      <c r="AI71" s="422">
        <v>5</v>
      </c>
      <c r="AJ71" s="43"/>
      <c r="AK71" s="390"/>
      <c r="AL71" s="390"/>
      <c r="AM71" s="390"/>
      <c r="AN71" s="393"/>
      <c r="AO71" s="327"/>
      <c r="AP71" s="48"/>
    </row>
    <row r="72" spans="1:42" s="1" customFormat="1" ht="12.75">
      <c r="A72" s="37" t="s">
        <v>351</v>
      </c>
      <c r="B72" s="38" t="s">
        <v>498</v>
      </c>
      <c r="C72" s="372" t="s">
        <v>169</v>
      </c>
      <c r="D72" s="394">
        <v>4</v>
      </c>
      <c r="E72" s="395">
        <v>4</v>
      </c>
      <c r="F72" s="417"/>
      <c r="G72" s="389"/>
      <c r="H72" s="390"/>
      <c r="I72" s="390"/>
      <c r="J72" s="393"/>
      <c r="K72" s="388"/>
      <c r="L72" s="389"/>
      <c r="M72" s="390"/>
      <c r="N72" s="390"/>
      <c r="O72" s="391"/>
      <c r="P72" s="417"/>
      <c r="Q72" s="389"/>
      <c r="R72" s="390"/>
      <c r="S72" s="390"/>
      <c r="T72" s="393"/>
      <c r="U72" s="392"/>
      <c r="V72" s="390"/>
      <c r="W72" s="390"/>
      <c r="X72" s="390"/>
      <c r="Y72" s="391"/>
      <c r="Z72" s="421">
        <v>2</v>
      </c>
      <c r="AA72" s="421">
        <v>0</v>
      </c>
      <c r="AB72" s="421">
        <v>2</v>
      </c>
      <c r="AC72" s="421"/>
      <c r="AD72" s="423">
        <v>4</v>
      </c>
      <c r="AE72" s="420"/>
      <c r="AF72" s="421"/>
      <c r="AG72" s="421"/>
      <c r="AH72" s="421"/>
      <c r="AI72" s="422"/>
      <c r="AJ72" s="43"/>
      <c r="AK72" s="390"/>
      <c r="AL72" s="390"/>
      <c r="AM72" s="390"/>
      <c r="AN72" s="393"/>
      <c r="AO72" s="327"/>
      <c r="AP72" s="48"/>
    </row>
    <row r="73" spans="1:42" s="1" customFormat="1" ht="12.75">
      <c r="A73" s="37" t="s">
        <v>353</v>
      </c>
      <c r="B73" s="38" t="s">
        <v>499</v>
      </c>
      <c r="C73" s="372" t="s">
        <v>170</v>
      </c>
      <c r="D73" s="394">
        <v>2</v>
      </c>
      <c r="E73" s="395">
        <v>3</v>
      </c>
      <c r="F73" s="417"/>
      <c r="G73" s="389"/>
      <c r="H73" s="390"/>
      <c r="I73" s="390"/>
      <c r="J73" s="393"/>
      <c r="K73" s="388"/>
      <c r="L73" s="389"/>
      <c r="M73" s="390"/>
      <c r="N73" s="390"/>
      <c r="O73" s="391"/>
      <c r="P73" s="417"/>
      <c r="Q73" s="389"/>
      <c r="R73" s="390"/>
      <c r="S73" s="390"/>
      <c r="T73" s="393"/>
      <c r="U73" s="392"/>
      <c r="V73" s="390"/>
      <c r="W73" s="390"/>
      <c r="X73" s="390"/>
      <c r="Y73" s="391"/>
      <c r="Z73" s="421"/>
      <c r="AA73" s="421"/>
      <c r="AB73" s="421"/>
      <c r="AC73" s="421"/>
      <c r="AD73" s="423"/>
      <c r="AE73" s="420">
        <v>2</v>
      </c>
      <c r="AF73" s="421">
        <v>0</v>
      </c>
      <c r="AG73" s="421">
        <v>0</v>
      </c>
      <c r="AH73" s="421"/>
      <c r="AI73" s="422">
        <v>3</v>
      </c>
      <c r="AJ73" s="43"/>
      <c r="AK73" s="390"/>
      <c r="AL73" s="390"/>
      <c r="AM73" s="390"/>
      <c r="AN73" s="393"/>
      <c r="AO73" s="327"/>
      <c r="AP73" s="48"/>
    </row>
    <row r="74" spans="1:42" s="1" customFormat="1" ht="13.5" thickBot="1">
      <c r="A74" s="156" t="s">
        <v>355</v>
      </c>
      <c r="B74" s="329" t="s">
        <v>500</v>
      </c>
      <c r="C74" s="372" t="s">
        <v>171</v>
      </c>
      <c r="D74" s="396">
        <v>2</v>
      </c>
      <c r="E74" s="427">
        <v>3</v>
      </c>
      <c r="F74" s="428"/>
      <c r="G74" s="429"/>
      <c r="H74" s="430"/>
      <c r="I74" s="430"/>
      <c r="J74" s="431"/>
      <c r="K74" s="442"/>
      <c r="L74" s="429"/>
      <c r="M74" s="430"/>
      <c r="N74" s="430"/>
      <c r="O74" s="433"/>
      <c r="P74" s="428"/>
      <c r="Q74" s="429"/>
      <c r="R74" s="430"/>
      <c r="S74" s="430"/>
      <c r="T74" s="431"/>
      <c r="U74" s="432"/>
      <c r="V74" s="430"/>
      <c r="W74" s="430"/>
      <c r="X74" s="430"/>
      <c r="Y74" s="433"/>
      <c r="Z74" s="421"/>
      <c r="AA74" s="421"/>
      <c r="AB74" s="421"/>
      <c r="AC74" s="421"/>
      <c r="AD74" s="423"/>
      <c r="AE74" s="420">
        <v>1</v>
      </c>
      <c r="AF74" s="421">
        <v>0</v>
      </c>
      <c r="AG74" s="421">
        <v>1</v>
      </c>
      <c r="AH74" s="421"/>
      <c r="AI74" s="422">
        <v>3</v>
      </c>
      <c r="AJ74" s="434"/>
      <c r="AK74" s="430"/>
      <c r="AL74" s="430"/>
      <c r="AM74" s="430"/>
      <c r="AN74" s="431"/>
      <c r="AO74" s="339"/>
      <c r="AP74" s="338"/>
    </row>
    <row r="75" spans="1:42" s="1" customFormat="1" ht="13.5" thickBot="1">
      <c r="A75" s="316"/>
      <c r="B75" s="314"/>
      <c r="C75" s="315" t="s">
        <v>155</v>
      </c>
      <c r="D75" s="443">
        <v>16</v>
      </c>
      <c r="E75" s="440">
        <v>20</v>
      </c>
      <c r="F75" s="441"/>
      <c r="G75" s="408"/>
      <c r="H75" s="409"/>
      <c r="I75" s="409"/>
      <c r="J75" s="413"/>
      <c r="K75" s="407"/>
      <c r="L75" s="408"/>
      <c r="M75" s="409"/>
      <c r="N75" s="409"/>
      <c r="O75" s="410"/>
      <c r="P75" s="441"/>
      <c r="Q75" s="408"/>
      <c r="R75" s="409"/>
      <c r="S75" s="409"/>
      <c r="T75" s="413"/>
      <c r="U75" s="411"/>
      <c r="V75" s="409"/>
      <c r="W75" s="409"/>
      <c r="X75" s="409"/>
      <c r="Y75" s="410"/>
      <c r="Z75" s="412"/>
      <c r="AA75" s="409"/>
      <c r="AB75" s="409"/>
      <c r="AC75" s="409"/>
      <c r="AD75" s="413"/>
      <c r="AE75" s="411"/>
      <c r="AF75" s="409"/>
      <c r="AG75" s="409"/>
      <c r="AH75" s="409"/>
      <c r="AI75" s="410"/>
      <c r="AJ75" s="412"/>
      <c r="AK75" s="409"/>
      <c r="AL75" s="409"/>
      <c r="AM75" s="409"/>
      <c r="AN75" s="413"/>
      <c r="AO75" s="150"/>
      <c r="AP75" s="151"/>
    </row>
    <row r="76" spans="1:42" s="1" customFormat="1" ht="12.75">
      <c r="A76" s="152" t="s">
        <v>357</v>
      </c>
      <c r="B76" s="107" t="s">
        <v>501</v>
      </c>
      <c r="C76" s="113" t="s">
        <v>156</v>
      </c>
      <c r="D76" s="415">
        <f>F76+G76+H76+K76+L76+M76+P76+Q76+R76+U76+V76+W76+Z76+AA76+AB76+AE76+AF76+AG76+AJ76+AK76+AL76</f>
        <v>2</v>
      </c>
      <c r="E76" s="395">
        <f>J76+O76+T76+Y76+AD76+AI76+AN76</f>
        <v>3</v>
      </c>
      <c r="F76" s="417"/>
      <c r="G76" s="389"/>
      <c r="H76" s="390"/>
      <c r="I76" s="390"/>
      <c r="J76" s="393"/>
      <c r="K76" s="388"/>
      <c r="L76" s="389"/>
      <c r="M76" s="390"/>
      <c r="N76" s="390"/>
      <c r="O76" s="391"/>
      <c r="P76" s="417"/>
      <c r="Q76" s="389"/>
      <c r="R76" s="390"/>
      <c r="S76" s="390"/>
      <c r="T76" s="393"/>
      <c r="U76" s="392">
        <v>2</v>
      </c>
      <c r="V76" s="390">
        <v>0</v>
      </c>
      <c r="W76" s="390">
        <v>0</v>
      </c>
      <c r="X76" s="390" t="s">
        <v>25</v>
      </c>
      <c r="Y76" s="391">
        <v>3</v>
      </c>
      <c r="Z76" s="43"/>
      <c r="AA76" s="390"/>
      <c r="AB76" s="390"/>
      <c r="AC76" s="390"/>
      <c r="AD76" s="393"/>
      <c r="AE76" s="392"/>
      <c r="AF76" s="390"/>
      <c r="AG76" s="390"/>
      <c r="AH76" s="390"/>
      <c r="AI76" s="391"/>
      <c r="AJ76" s="43"/>
      <c r="AK76" s="390"/>
      <c r="AL76" s="390"/>
      <c r="AM76" s="390"/>
      <c r="AN76" s="393"/>
      <c r="AO76" s="327"/>
      <c r="AP76" s="48"/>
    </row>
    <row r="77" spans="1:42" s="1" customFormat="1" ht="12.75">
      <c r="A77" s="37" t="s">
        <v>70</v>
      </c>
      <c r="B77" s="38" t="s">
        <v>502</v>
      </c>
      <c r="C77" s="39" t="s">
        <v>157</v>
      </c>
      <c r="D77" s="394">
        <f>F77+G77+H77+K77+L77+M77+P77+Q77+R77+U77+V77+W77+Z77+AA77+AB77+AE77+AF77+AG77+AJ77+AK77+AL77</f>
        <v>4</v>
      </c>
      <c r="E77" s="395">
        <f>J77+O77+T77+Y77+AD77+AI77+AN77</f>
        <v>4</v>
      </c>
      <c r="F77" s="417"/>
      <c r="G77" s="389"/>
      <c r="H77" s="390"/>
      <c r="I77" s="390"/>
      <c r="J77" s="393"/>
      <c r="K77" s="392"/>
      <c r="L77" s="390"/>
      <c r="M77" s="390"/>
      <c r="N77" s="390"/>
      <c r="O77" s="391"/>
      <c r="P77" s="43"/>
      <c r="Q77" s="390"/>
      <c r="R77" s="390"/>
      <c r="S77" s="390"/>
      <c r="T77" s="393"/>
      <c r="U77" s="392"/>
      <c r="V77" s="390"/>
      <c r="W77" s="390"/>
      <c r="X77" s="390"/>
      <c r="Y77" s="391"/>
      <c r="Z77" s="43">
        <v>2</v>
      </c>
      <c r="AA77" s="390">
        <v>2</v>
      </c>
      <c r="AB77" s="390">
        <v>0</v>
      </c>
      <c r="AC77" s="390" t="s">
        <v>21</v>
      </c>
      <c r="AD77" s="393">
        <v>4</v>
      </c>
      <c r="AE77" s="392"/>
      <c r="AF77" s="390"/>
      <c r="AG77" s="390"/>
      <c r="AH77" s="390"/>
      <c r="AI77" s="391"/>
      <c r="AJ77" s="43"/>
      <c r="AK77" s="390"/>
      <c r="AL77" s="390"/>
      <c r="AM77" s="390"/>
      <c r="AN77" s="393"/>
      <c r="AO77" s="327"/>
      <c r="AP77" s="48"/>
    </row>
    <row r="78" spans="1:42" s="1" customFormat="1" ht="12.75">
      <c r="A78" s="37" t="s">
        <v>71</v>
      </c>
      <c r="B78" s="38" t="s">
        <v>503</v>
      </c>
      <c r="C78" s="39" t="s">
        <v>158</v>
      </c>
      <c r="D78" s="394">
        <f>F78+G78+H78+K78+L78+M78+P78+Q78+R78+U78+V78+W78+Z78+AA78+AB78+AE78+AF78+AG78+AJ78+AK78+AL78</f>
        <v>3</v>
      </c>
      <c r="E78" s="395">
        <f>J78+O78+T78+Y78+AD78+AI78+AN78</f>
        <v>4</v>
      </c>
      <c r="F78" s="417"/>
      <c r="G78" s="389"/>
      <c r="H78" s="390"/>
      <c r="I78" s="390"/>
      <c r="J78" s="393"/>
      <c r="K78" s="392"/>
      <c r="L78" s="390"/>
      <c r="M78" s="390"/>
      <c r="N78" s="390"/>
      <c r="O78" s="391"/>
      <c r="P78" s="43"/>
      <c r="Q78" s="390"/>
      <c r="R78" s="390"/>
      <c r="S78" s="390"/>
      <c r="T78" s="393"/>
      <c r="U78" s="392"/>
      <c r="V78" s="390"/>
      <c r="W78" s="390"/>
      <c r="X78" s="390"/>
      <c r="Y78" s="391"/>
      <c r="Z78" s="392">
        <v>2</v>
      </c>
      <c r="AA78" s="390">
        <v>1</v>
      </c>
      <c r="AB78" s="390">
        <v>0</v>
      </c>
      <c r="AC78" s="390" t="s">
        <v>25</v>
      </c>
      <c r="AD78" s="393">
        <v>4</v>
      </c>
      <c r="AE78" s="392"/>
      <c r="AF78" s="390"/>
      <c r="AG78" s="390"/>
      <c r="AH78" s="390"/>
      <c r="AI78" s="391"/>
      <c r="AJ78" s="417"/>
      <c r="AK78" s="389"/>
      <c r="AL78" s="390"/>
      <c r="AM78" s="390"/>
      <c r="AN78" s="393"/>
      <c r="AO78" s="47"/>
      <c r="AP78" s="79"/>
    </row>
    <row r="79" spans="1:42" s="1" customFormat="1" ht="12.75">
      <c r="A79" s="37" t="s">
        <v>362</v>
      </c>
      <c r="B79" s="38" t="s">
        <v>504</v>
      </c>
      <c r="C79" s="39" t="s">
        <v>159</v>
      </c>
      <c r="D79" s="394">
        <v>3</v>
      </c>
      <c r="E79" s="395">
        <v>4</v>
      </c>
      <c r="F79" s="417"/>
      <c r="G79" s="389"/>
      <c r="H79" s="390"/>
      <c r="I79" s="390"/>
      <c r="J79" s="393"/>
      <c r="K79" s="392"/>
      <c r="L79" s="390"/>
      <c r="M79" s="390"/>
      <c r="N79" s="390"/>
      <c r="O79" s="391"/>
      <c r="P79" s="43"/>
      <c r="Q79" s="390"/>
      <c r="R79" s="390"/>
      <c r="S79" s="390"/>
      <c r="T79" s="393"/>
      <c r="U79" s="392"/>
      <c r="V79" s="390"/>
      <c r="W79" s="390"/>
      <c r="X79" s="390"/>
      <c r="Y79" s="391"/>
      <c r="Z79" s="43"/>
      <c r="AA79" s="390"/>
      <c r="AB79" s="390"/>
      <c r="AC79" s="390"/>
      <c r="AD79" s="393"/>
      <c r="AE79" s="392">
        <v>2</v>
      </c>
      <c r="AF79" s="390">
        <v>0</v>
      </c>
      <c r="AG79" s="390">
        <v>1</v>
      </c>
      <c r="AH79" s="390" t="s">
        <v>25</v>
      </c>
      <c r="AI79" s="391">
        <v>4</v>
      </c>
      <c r="AJ79" s="417"/>
      <c r="AK79" s="389"/>
      <c r="AL79" s="390"/>
      <c r="AM79" s="390"/>
      <c r="AN79" s="393"/>
      <c r="AO79" s="47"/>
      <c r="AP79" s="79"/>
    </row>
    <row r="80" spans="1:42" s="1" customFormat="1" ht="13.5" thickBot="1">
      <c r="A80" s="156" t="s">
        <v>366</v>
      </c>
      <c r="B80" s="329" t="s">
        <v>505</v>
      </c>
      <c r="C80" s="158" t="s">
        <v>160</v>
      </c>
      <c r="D80" s="426">
        <f>F80+G80+H80+K80+L80+M80+P80+Q80+R80+U80+V80+W80+Z80+AA80+AB80+AE80+AF80+AG80+AJ80+AK80+AL80</f>
        <v>4</v>
      </c>
      <c r="E80" s="427">
        <f>J80+O80+T80+Y80+AD80+AI80+AN80</f>
        <v>5</v>
      </c>
      <c r="F80" s="428"/>
      <c r="G80" s="429"/>
      <c r="H80" s="430"/>
      <c r="I80" s="430"/>
      <c r="J80" s="431"/>
      <c r="K80" s="398"/>
      <c r="L80" s="399"/>
      <c r="M80" s="400"/>
      <c r="N80" s="400"/>
      <c r="O80" s="401"/>
      <c r="P80" s="428"/>
      <c r="Q80" s="429"/>
      <c r="R80" s="430"/>
      <c r="S80" s="430"/>
      <c r="T80" s="431"/>
      <c r="U80" s="432"/>
      <c r="V80" s="430"/>
      <c r="W80" s="430"/>
      <c r="X80" s="430"/>
      <c r="Y80" s="433"/>
      <c r="Z80" s="434"/>
      <c r="AA80" s="430"/>
      <c r="AB80" s="430"/>
      <c r="AC80" s="430"/>
      <c r="AD80" s="431"/>
      <c r="AE80" s="432">
        <v>2</v>
      </c>
      <c r="AF80" s="430">
        <v>1</v>
      </c>
      <c r="AG80" s="430">
        <v>1</v>
      </c>
      <c r="AH80" s="430" t="s">
        <v>21</v>
      </c>
      <c r="AI80" s="433">
        <v>5</v>
      </c>
      <c r="AJ80" s="434"/>
      <c r="AK80" s="430"/>
      <c r="AL80" s="430"/>
      <c r="AM80" s="430"/>
      <c r="AN80" s="431"/>
      <c r="AO80" s="87"/>
      <c r="AP80" s="164"/>
    </row>
    <row r="81" spans="1:42" s="1" customFormat="1" ht="13.5" thickBot="1">
      <c r="A81" s="316"/>
      <c r="B81" s="314"/>
      <c r="C81" s="315" t="s">
        <v>574</v>
      </c>
      <c r="D81" s="439">
        <v>16</v>
      </c>
      <c r="E81" s="440">
        <v>20</v>
      </c>
      <c r="F81" s="441"/>
      <c r="G81" s="408"/>
      <c r="H81" s="409"/>
      <c r="I81" s="409"/>
      <c r="J81" s="413"/>
      <c r="K81" s="411"/>
      <c r="L81" s="409"/>
      <c r="M81" s="409"/>
      <c r="N81" s="409"/>
      <c r="O81" s="410"/>
      <c r="P81" s="412"/>
      <c r="Q81" s="409"/>
      <c r="R81" s="409"/>
      <c r="S81" s="409"/>
      <c r="T81" s="413"/>
      <c r="U81" s="411"/>
      <c r="V81" s="409"/>
      <c r="W81" s="409"/>
      <c r="X81" s="409"/>
      <c r="Y81" s="410"/>
      <c r="Z81" s="412"/>
      <c r="AA81" s="409"/>
      <c r="AB81" s="409"/>
      <c r="AC81" s="409"/>
      <c r="AD81" s="413"/>
      <c r="AE81" s="411"/>
      <c r="AF81" s="409"/>
      <c r="AG81" s="409"/>
      <c r="AH81" s="409"/>
      <c r="AI81" s="410"/>
      <c r="AJ81" s="441"/>
      <c r="AK81" s="408"/>
      <c r="AL81" s="409"/>
      <c r="AM81" s="409"/>
      <c r="AN81" s="413"/>
      <c r="AO81" s="162"/>
      <c r="AP81" s="163"/>
    </row>
    <row r="82" spans="1:42" s="1" customFormat="1" ht="12.75">
      <c r="A82" s="152" t="s">
        <v>367</v>
      </c>
      <c r="B82" s="107" t="s">
        <v>472</v>
      </c>
      <c r="C82" s="113" t="s">
        <v>181</v>
      </c>
      <c r="D82" s="394">
        <v>2</v>
      </c>
      <c r="E82" s="395">
        <v>3</v>
      </c>
      <c r="F82" s="417"/>
      <c r="G82" s="389"/>
      <c r="H82" s="390"/>
      <c r="I82" s="390"/>
      <c r="J82" s="393"/>
      <c r="K82" s="392"/>
      <c r="L82" s="390"/>
      <c r="M82" s="390"/>
      <c r="N82" s="390"/>
      <c r="O82" s="391"/>
      <c r="P82" s="43"/>
      <c r="Q82" s="390"/>
      <c r="R82" s="390"/>
      <c r="S82" s="390"/>
      <c r="T82" s="393"/>
      <c r="U82" s="392">
        <v>2</v>
      </c>
      <c r="V82" s="390">
        <v>0</v>
      </c>
      <c r="W82" s="390">
        <v>0</v>
      </c>
      <c r="X82" s="390" t="s">
        <v>25</v>
      </c>
      <c r="Y82" s="391">
        <v>3</v>
      </c>
      <c r="Z82" s="43"/>
      <c r="AA82" s="390"/>
      <c r="AB82" s="390"/>
      <c r="AC82" s="390"/>
      <c r="AD82" s="393"/>
      <c r="AE82" s="392"/>
      <c r="AF82" s="390"/>
      <c r="AG82" s="390"/>
      <c r="AH82" s="390"/>
      <c r="AI82" s="391"/>
      <c r="AJ82" s="417"/>
      <c r="AK82" s="389"/>
      <c r="AL82" s="390"/>
      <c r="AM82" s="390"/>
      <c r="AN82" s="393"/>
      <c r="AO82" s="1177" t="s">
        <v>59</v>
      </c>
      <c r="AP82" s="1184" t="s">
        <v>468</v>
      </c>
    </row>
    <row r="83" spans="1:42" s="1" customFormat="1" ht="12.75">
      <c r="A83" s="37" t="s">
        <v>368</v>
      </c>
      <c r="B83" s="38" t="s">
        <v>473</v>
      </c>
      <c r="C83" s="39" t="s">
        <v>182</v>
      </c>
      <c r="D83" s="394">
        <v>2</v>
      </c>
      <c r="E83" s="395">
        <v>3</v>
      </c>
      <c r="F83" s="417"/>
      <c r="G83" s="389"/>
      <c r="H83" s="390"/>
      <c r="I83" s="390"/>
      <c r="J83" s="393"/>
      <c r="K83" s="392"/>
      <c r="L83" s="390"/>
      <c r="M83" s="390"/>
      <c r="N83" s="390"/>
      <c r="O83" s="391"/>
      <c r="P83" s="43"/>
      <c r="Q83" s="390"/>
      <c r="R83" s="390"/>
      <c r="S83" s="390"/>
      <c r="T83" s="393"/>
      <c r="U83" s="392"/>
      <c r="V83" s="390"/>
      <c r="W83" s="390"/>
      <c r="X83" s="390"/>
      <c r="Y83" s="391"/>
      <c r="Z83" s="43">
        <v>2</v>
      </c>
      <c r="AA83" s="390">
        <v>0</v>
      </c>
      <c r="AB83" s="390">
        <v>0</v>
      </c>
      <c r="AC83" s="390" t="s">
        <v>21</v>
      </c>
      <c r="AD83" s="393">
        <v>3</v>
      </c>
      <c r="AE83" s="392"/>
      <c r="AF83" s="390"/>
      <c r="AG83" s="390"/>
      <c r="AH83" s="390"/>
      <c r="AI83" s="391"/>
      <c r="AJ83" s="417"/>
      <c r="AK83" s="389"/>
      <c r="AL83" s="390"/>
      <c r="AM83" s="390"/>
      <c r="AN83" s="393"/>
      <c r="AO83" s="1182" t="s">
        <v>367</v>
      </c>
      <c r="AP83" s="1185" t="s">
        <v>472</v>
      </c>
    </row>
    <row r="84" spans="1:42" s="1" customFormat="1" ht="12.75">
      <c r="A84" s="37" t="s">
        <v>369</v>
      </c>
      <c r="B84" s="38" t="s">
        <v>474</v>
      </c>
      <c r="C84" s="113" t="s">
        <v>183</v>
      </c>
      <c r="D84" s="394">
        <v>5</v>
      </c>
      <c r="E84" s="395">
        <v>5</v>
      </c>
      <c r="F84" s="417"/>
      <c r="G84" s="389"/>
      <c r="H84" s="390"/>
      <c r="I84" s="390"/>
      <c r="J84" s="393"/>
      <c r="K84" s="392"/>
      <c r="L84" s="390"/>
      <c r="M84" s="390"/>
      <c r="N84" s="390"/>
      <c r="O84" s="391"/>
      <c r="P84" s="43"/>
      <c r="Q84" s="390"/>
      <c r="R84" s="390"/>
      <c r="S84" s="390"/>
      <c r="T84" s="393"/>
      <c r="U84" s="392"/>
      <c r="V84" s="390"/>
      <c r="W84" s="390"/>
      <c r="X84" s="390"/>
      <c r="Y84" s="391"/>
      <c r="Z84" s="43">
        <v>3</v>
      </c>
      <c r="AA84" s="390">
        <v>0</v>
      </c>
      <c r="AB84" s="390">
        <v>2</v>
      </c>
      <c r="AC84" s="390" t="s">
        <v>25</v>
      </c>
      <c r="AD84" s="393">
        <v>5</v>
      </c>
      <c r="AE84" s="392"/>
      <c r="AF84" s="390"/>
      <c r="AG84" s="390"/>
      <c r="AH84" s="390"/>
      <c r="AI84" s="391"/>
      <c r="AJ84" s="417"/>
      <c r="AK84" s="389"/>
      <c r="AL84" s="390"/>
      <c r="AM84" s="390"/>
      <c r="AN84" s="393"/>
      <c r="AO84" s="1177" t="s">
        <v>59</v>
      </c>
      <c r="AP84" s="1179" t="s">
        <v>468</v>
      </c>
    </row>
    <row r="85" spans="1:42" s="1" customFormat="1" ht="12.75">
      <c r="A85" s="37" t="s">
        <v>370</v>
      </c>
      <c r="B85" s="38" t="s">
        <v>475</v>
      </c>
      <c r="C85" s="113" t="s">
        <v>184</v>
      </c>
      <c r="D85" s="394">
        <v>4</v>
      </c>
      <c r="E85" s="395">
        <v>5</v>
      </c>
      <c r="F85" s="417"/>
      <c r="G85" s="389"/>
      <c r="H85" s="390"/>
      <c r="I85" s="390"/>
      <c r="J85" s="393"/>
      <c r="K85" s="392"/>
      <c r="L85" s="390"/>
      <c r="M85" s="390"/>
      <c r="N85" s="390"/>
      <c r="O85" s="391"/>
      <c r="P85" s="43"/>
      <c r="Q85" s="390"/>
      <c r="R85" s="390"/>
      <c r="S85" s="390"/>
      <c r="T85" s="393"/>
      <c r="U85" s="392"/>
      <c r="V85" s="390"/>
      <c r="W85" s="390"/>
      <c r="X85" s="390"/>
      <c r="Y85" s="391"/>
      <c r="Z85" s="43"/>
      <c r="AA85" s="390"/>
      <c r="AB85" s="390"/>
      <c r="AC85" s="390"/>
      <c r="AD85" s="393"/>
      <c r="AE85" s="392">
        <v>4</v>
      </c>
      <c r="AF85" s="390">
        <v>0</v>
      </c>
      <c r="AG85" s="390">
        <v>0</v>
      </c>
      <c r="AH85" s="390" t="s">
        <v>21</v>
      </c>
      <c r="AI85" s="391">
        <v>5</v>
      </c>
      <c r="AJ85" s="417"/>
      <c r="AK85" s="389"/>
      <c r="AL85" s="390"/>
      <c r="AM85" s="390"/>
      <c r="AN85" s="393"/>
      <c r="AO85" s="1183" t="s">
        <v>368</v>
      </c>
      <c r="AP85" s="1180" t="s">
        <v>473</v>
      </c>
    </row>
    <row r="86" spans="1:42" s="1" customFormat="1" ht="13.5" thickBot="1">
      <c r="A86" s="37" t="s">
        <v>371</v>
      </c>
      <c r="B86" s="38" t="s">
        <v>476</v>
      </c>
      <c r="C86" s="113" t="s">
        <v>185</v>
      </c>
      <c r="D86" s="394">
        <v>3</v>
      </c>
      <c r="E86" s="395">
        <v>4</v>
      </c>
      <c r="F86" s="417"/>
      <c r="G86" s="389"/>
      <c r="H86" s="390"/>
      <c r="I86" s="390"/>
      <c r="J86" s="393"/>
      <c r="K86" s="392"/>
      <c r="L86" s="390"/>
      <c r="M86" s="390"/>
      <c r="N86" s="390"/>
      <c r="O86" s="391"/>
      <c r="P86" s="43"/>
      <c r="Q86" s="390"/>
      <c r="R86" s="390"/>
      <c r="S86" s="390"/>
      <c r="T86" s="393"/>
      <c r="U86" s="392"/>
      <c r="V86" s="390"/>
      <c r="W86" s="390"/>
      <c r="X86" s="390"/>
      <c r="Y86" s="391"/>
      <c r="Z86" s="43"/>
      <c r="AA86" s="390"/>
      <c r="AB86" s="390"/>
      <c r="AC86" s="390"/>
      <c r="AD86" s="393"/>
      <c r="AE86" s="392">
        <v>0</v>
      </c>
      <c r="AF86" s="390">
        <v>0</v>
      </c>
      <c r="AG86" s="390">
        <v>3</v>
      </c>
      <c r="AH86" s="400" t="s">
        <v>25</v>
      </c>
      <c r="AI86" s="401">
        <v>4</v>
      </c>
      <c r="AJ86" s="417"/>
      <c r="AK86" s="389"/>
      <c r="AL86" s="390"/>
      <c r="AM86" s="390"/>
      <c r="AN86" s="393"/>
      <c r="AO86" s="1183" t="s">
        <v>368</v>
      </c>
      <c r="AP86" s="1181" t="s">
        <v>473</v>
      </c>
    </row>
    <row r="87" spans="1:42" s="6" customFormat="1" ht="15" customHeight="1" thickBot="1">
      <c r="A87" s="303" t="s">
        <v>162</v>
      </c>
      <c r="B87" s="1216" t="s">
        <v>115</v>
      </c>
      <c r="C87" s="1198"/>
      <c r="D87" s="165">
        <f>SUM(D89:D97)</f>
        <v>16</v>
      </c>
      <c r="E87" s="165">
        <f>SUM(E90:E97)</f>
        <v>20</v>
      </c>
      <c r="F87" s="166">
        <f>SUM(F88:F125)</f>
        <v>0</v>
      </c>
      <c r="G87" s="167">
        <f aca="true" t="shared" si="16" ref="G87:Y87">SUM(G88:G93)</f>
        <v>0</v>
      </c>
      <c r="H87" s="167">
        <f t="shared" si="16"/>
        <v>0</v>
      </c>
      <c r="I87" s="167">
        <f t="shared" si="16"/>
        <v>0</v>
      </c>
      <c r="J87" s="167">
        <f t="shared" si="16"/>
        <v>0</v>
      </c>
      <c r="K87" s="168">
        <f t="shared" si="16"/>
        <v>0</v>
      </c>
      <c r="L87" s="167">
        <f t="shared" si="16"/>
        <v>0</v>
      </c>
      <c r="M87" s="167">
        <f t="shared" si="16"/>
        <v>0</v>
      </c>
      <c r="N87" s="167">
        <f t="shared" si="16"/>
        <v>0</v>
      </c>
      <c r="O87" s="169">
        <f t="shared" si="16"/>
        <v>0</v>
      </c>
      <c r="P87" s="167">
        <f t="shared" si="16"/>
        <v>0</v>
      </c>
      <c r="Q87" s="167">
        <f t="shared" si="16"/>
        <v>0</v>
      </c>
      <c r="R87" s="167">
        <f t="shared" si="16"/>
        <v>0</v>
      </c>
      <c r="S87" s="167">
        <f t="shared" si="16"/>
        <v>0</v>
      </c>
      <c r="T87" s="167">
        <f t="shared" si="16"/>
        <v>0</v>
      </c>
      <c r="U87" s="168">
        <f t="shared" si="16"/>
        <v>0</v>
      </c>
      <c r="V87" s="167">
        <f t="shared" si="16"/>
        <v>0</v>
      </c>
      <c r="W87" s="167">
        <f t="shared" si="16"/>
        <v>0</v>
      </c>
      <c r="X87" s="167">
        <f t="shared" si="16"/>
        <v>0</v>
      </c>
      <c r="Y87" s="169">
        <f t="shared" si="16"/>
        <v>0</v>
      </c>
      <c r="Z87" s="167">
        <f aca="true" t="shared" si="17" ref="Z87:AN87">SUM(Z88:Z97)</f>
        <v>4</v>
      </c>
      <c r="AA87" s="167">
        <f t="shared" si="17"/>
        <v>2</v>
      </c>
      <c r="AB87" s="167">
        <f t="shared" si="17"/>
        <v>0</v>
      </c>
      <c r="AC87" s="167">
        <f t="shared" si="17"/>
        <v>0</v>
      </c>
      <c r="AD87" s="167">
        <f t="shared" si="17"/>
        <v>6</v>
      </c>
      <c r="AE87" s="168">
        <f t="shared" si="17"/>
        <v>2</v>
      </c>
      <c r="AF87" s="167">
        <f t="shared" si="17"/>
        <v>2</v>
      </c>
      <c r="AG87" s="167">
        <f t="shared" si="17"/>
        <v>0</v>
      </c>
      <c r="AH87" s="167">
        <f t="shared" si="17"/>
        <v>0</v>
      </c>
      <c r="AI87" s="169">
        <f t="shared" si="17"/>
        <v>6</v>
      </c>
      <c r="AJ87" s="167">
        <f t="shared" si="17"/>
        <v>2</v>
      </c>
      <c r="AK87" s="167">
        <f t="shared" si="17"/>
        <v>0</v>
      </c>
      <c r="AL87" s="167">
        <f t="shared" si="17"/>
        <v>4</v>
      </c>
      <c r="AM87" s="167">
        <f t="shared" si="17"/>
        <v>0</v>
      </c>
      <c r="AN87" s="167">
        <f t="shared" si="17"/>
        <v>8</v>
      </c>
      <c r="AO87" s="170"/>
      <c r="AP87" s="137"/>
    </row>
    <row r="88" spans="1:42" s="1" customFormat="1" ht="13.5" thickBot="1">
      <c r="A88" s="342"/>
      <c r="B88" s="343"/>
      <c r="C88" s="302" t="s">
        <v>134</v>
      </c>
      <c r="D88" s="28">
        <v>16</v>
      </c>
      <c r="E88" s="29">
        <v>20</v>
      </c>
      <c r="F88" s="140"/>
      <c r="G88" s="140"/>
      <c r="H88" s="30"/>
      <c r="I88" s="30"/>
      <c r="J88" s="34"/>
      <c r="K88" s="141"/>
      <c r="L88" s="30"/>
      <c r="M88" s="30"/>
      <c r="N88" s="30"/>
      <c r="O88" s="33"/>
      <c r="P88" s="30"/>
      <c r="Q88" s="30"/>
      <c r="R88" s="30"/>
      <c r="S88" s="30"/>
      <c r="T88" s="34"/>
      <c r="U88" s="141"/>
      <c r="V88" s="30"/>
      <c r="W88" s="30"/>
      <c r="X88" s="30"/>
      <c r="Y88" s="33"/>
      <c r="Z88" s="141"/>
      <c r="AA88" s="30"/>
      <c r="AB88" s="30"/>
      <c r="AC88" s="30"/>
      <c r="AD88" s="33"/>
      <c r="AE88" s="141"/>
      <c r="AF88" s="30"/>
      <c r="AG88" s="30"/>
      <c r="AH88" s="30"/>
      <c r="AI88" s="33"/>
      <c r="AJ88" s="30"/>
      <c r="AK88" s="30"/>
      <c r="AL88" s="30"/>
      <c r="AM88" s="30"/>
      <c r="AN88" s="33"/>
      <c r="AO88" s="171"/>
      <c r="AP88" s="124"/>
    </row>
    <row r="89" spans="1:42" s="1" customFormat="1" ht="12.75">
      <c r="A89" s="344"/>
      <c r="B89" s="345"/>
      <c r="C89" s="341" t="s">
        <v>129</v>
      </c>
      <c r="D89" s="90"/>
      <c r="E89" s="91"/>
      <c r="F89" s="92"/>
      <c r="G89" s="350"/>
      <c r="H89" s="351"/>
      <c r="I89" s="351"/>
      <c r="J89" s="352"/>
      <c r="K89" s="111"/>
      <c r="L89" s="351"/>
      <c r="M89" s="351"/>
      <c r="N89" s="351"/>
      <c r="O89" s="94"/>
      <c r="P89" s="93"/>
      <c r="Q89" s="351"/>
      <c r="R89" s="351"/>
      <c r="S89" s="351"/>
      <c r="T89" s="352"/>
      <c r="U89" s="111"/>
      <c r="V89" s="351"/>
      <c r="W89" s="351"/>
      <c r="X89" s="351"/>
      <c r="Y89" s="94"/>
      <c r="Z89" s="93"/>
      <c r="AA89" s="351"/>
      <c r="AB89" s="351"/>
      <c r="AC89" s="351"/>
      <c r="AD89" s="352"/>
      <c r="AE89" s="111"/>
      <c r="AF89" s="351"/>
      <c r="AG89" s="351"/>
      <c r="AH89" s="351"/>
      <c r="AI89" s="94"/>
      <c r="AJ89" s="93"/>
      <c r="AK89" s="351"/>
      <c r="AL89" s="351"/>
      <c r="AM89" s="351"/>
      <c r="AN89" s="94"/>
      <c r="AO89" s="353"/>
      <c r="AP89" s="55"/>
    </row>
    <row r="90" spans="1:42" s="1" customFormat="1" ht="12.75">
      <c r="A90" s="78" t="s">
        <v>372</v>
      </c>
      <c r="B90" s="346" t="s">
        <v>506</v>
      </c>
      <c r="C90" s="348" t="s">
        <v>126</v>
      </c>
      <c r="D90" s="40">
        <f>Z90+AA90+AB90+AE90+AF90+AG90+AJ90+AK90+AL90</f>
        <v>3</v>
      </c>
      <c r="E90" s="41">
        <f>AD90+AI90+AN90</f>
        <v>3</v>
      </c>
      <c r="F90" s="59"/>
      <c r="G90" s="320"/>
      <c r="H90" s="321"/>
      <c r="I90" s="321"/>
      <c r="J90" s="322"/>
      <c r="K90" s="58"/>
      <c r="L90" s="321"/>
      <c r="M90" s="321"/>
      <c r="N90" s="321"/>
      <c r="O90" s="324"/>
      <c r="P90" s="42"/>
      <c r="Q90" s="321"/>
      <c r="R90" s="321"/>
      <c r="S90" s="321"/>
      <c r="T90" s="322"/>
      <c r="U90" s="58"/>
      <c r="V90" s="321"/>
      <c r="W90" s="321"/>
      <c r="X90" s="321"/>
      <c r="Y90" s="324"/>
      <c r="Z90" s="42">
        <v>2</v>
      </c>
      <c r="AA90" s="321">
        <v>1</v>
      </c>
      <c r="AB90" s="321">
        <v>0</v>
      </c>
      <c r="AC90" s="321" t="s">
        <v>25</v>
      </c>
      <c r="AD90" s="322">
        <v>3</v>
      </c>
      <c r="AE90" s="58"/>
      <c r="AF90" s="321"/>
      <c r="AG90" s="321"/>
      <c r="AH90" s="321"/>
      <c r="AI90" s="324"/>
      <c r="AJ90" s="42"/>
      <c r="AK90" s="321"/>
      <c r="AL90" s="321"/>
      <c r="AM90" s="321"/>
      <c r="AN90" s="324"/>
      <c r="AO90" s="47" t="s">
        <v>63</v>
      </c>
      <c r="AP90" s="60" t="s">
        <v>429</v>
      </c>
    </row>
    <row r="91" spans="1:42" s="1" customFormat="1" ht="12.75">
      <c r="A91" s="78" t="s">
        <v>374</v>
      </c>
      <c r="B91" s="346" t="s">
        <v>507</v>
      </c>
      <c r="C91" s="348" t="s">
        <v>127</v>
      </c>
      <c r="D91" s="40">
        <f>Z91+AA91+AB91+AE91+AF91+AG91+AJ91+AK91+AL91</f>
        <v>2</v>
      </c>
      <c r="E91" s="41">
        <f>AD91+AI91+AN91</f>
        <v>3</v>
      </c>
      <c r="F91" s="59"/>
      <c r="G91" s="320"/>
      <c r="H91" s="321"/>
      <c r="I91" s="321"/>
      <c r="J91" s="322"/>
      <c r="K91" s="58"/>
      <c r="L91" s="321"/>
      <c r="M91" s="321"/>
      <c r="N91" s="321"/>
      <c r="O91" s="324"/>
      <c r="P91" s="42"/>
      <c r="Q91" s="321"/>
      <c r="R91" s="321"/>
      <c r="S91" s="321"/>
      <c r="T91" s="322"/>
      <c r="U91" s="58"/>
      <c r="V91" s="321"/>
      <c r="W91" s="321"/>
      <c r="X91" s="321"/>
      <c r="Y91" s="324"/>
      <c r="Z91" s="42"/>
      <c r="AA91" s="321"/>
      <c r="AB91" s="321"/>
      <c r="AC91" s="321"/>
      <c r="AD91" s="322"/>
      <c r="AE91" s="58">
        <v>1</v>
      </c>
      <c r="AF91" s="321">
        <v>1</v>
      </c>
      <c r="AG91" s="321">
        <v>0</v>
      </c>
      <c r="AH91" s="321" t="s">
        <v>25</v>
      </c>
      <c r="AI91" s="324">
        <v>3</v>
      </c>
      <c r="AJ91" s="42"/>
      <c r="AK91" s="321"/>
      <c r="AL91" s="321"/>
      <c r="AM91" s="321"/>
      <c r="AN91" s="324"/>
      <c r="AO91" s="354"/>
      <c r="AP91" s="55"/>
    </row>
    <row r="92" spans="1:42" s="1" customFormat="1" ht="12.75">
      <c r="A92" s="143" t="s">
        <v>375</v>
      </c>
      <c r="B92" s="347" t="s">
        <v>508</v>
      </c>
      <c r="C92" s="349" t="s">
        <v>128</v>
      </c>
      <c r="D92" s="80">
        <f>Z92+AA92+AB92+AE92+AF92+AG92+AJ92+AK92+AL92</f>
        <v>2</v>
      </c>
      <c r="E92" s="81">
        <f>AD92+AI92+AN92</f>
        <v>3</v>
      </c>
      <c r="F92" s="333"/>
      <c r="G92" s="334"/>
      <c r="H92" s="335"/>
      <c r="I92" s="335"/>
      <c r="J92" s="336"/>
      <c r="K92" s="82"/>
      <c r="L92" s="335"/>
      <c r="M92" s="335"/>
      <c r="N92" s="335"/>
      <c r="O92" s="84"/>
      <c r="P92" s="83"/>
      <c r="Q92" s="335"/>
      <c r="R92" s="335"/>
      <c r="S92" s="335"/>
      <c r="T92" s="336"/>
      <c r="U92" s="82"/>
      <c r="V92" s="335"/>
      <c r="W92" s="335"/>
      <c r="X92" s="335"/>
      <c r="Y92" s="84"/>
      <c r="Z92" s="83"/>
      <c r="AA92" s="335"/>
      <c r="AB92" s="335"/>
      <c r="AC92" s="335"/>
      <c r="AD92" s="336"/>
      <c r="AE92" s="82"/>
      <c r="AF92" s="335"/>
      <c r="AG92" s="335"/>
      <c r="AH92" s="335"/>
      <c r="AI92" s="84"/>
      <c r="AJ92" s="83">
        <v>1</v>
      </c>
      <c r="AK92" s="335">
        <v>0</v>
      </c>
      <c r="AL92" s="335">
        <v>1</v>
      </c>
      <c r="AM92" s="335" t="s">
        <v>25</v>
      </c>
      <c r="AN92" s="84">
        <v>3</v>
      </c>
      <c r="AO92" s="47" t="s">
        <v>312</v>
      </c>
      <c r="AP92" s="47" t="s">
        <v>431</v>
      </c>
    </row>
    <row r="93" spans="1:42" s="1" customFormat="1" ht="12.75">
      <c r="A93" s="298"/>
      <c r="B93" s="299"/>
      <c r="C93" s="301" t="s">
        <v>130</v>
      </c>
      <c r="D93" s="159"/>
      <c r="E93" s="160"/>
      <c r="F93" s="161"/>
      <c r="G93" s="161"/>
      <c r="H93" s="114"/>
      <c r="I93" s="114"/>
      <c r="J93" s="100"/>
      <c r="K93" s="300"/>
      <c r="L93" s="161"/>
      <c r="M93" s="114"/>
      <c r="N93" s="114"/>
      <c r="O93" s="115"/>
      <c r="P93" s="161"/>
      <c r="Q93" s="161"/>
      <c r="R93" s="114"/>
      <c r="S93" s="114"/>
      <c r="T93" s="100"/>
      <c r="U93" s="142"/>
      <c r="V93" s="114"/>
      <c r="W93" s="114"/>
      <c r="X93" s="114"/>
      <c r="Y93" s="115"/>
      <c r="Z93" s="114"/>
      <c r="AA93" s="114"/>
      <c r="AB93" s="114"/>
      <c r="AC93" s="114"/>
      <c r="AD93" s="100"/>
      <c r="AE93" s="142"/>
      <c r="AF93" s="114"/>
      <c r="AG93" s="114"/>
      <c r="AH93" s="114"/>
      <c r="AI93" s="115"/>
      <c r="AJ93" s="114"/>
      <c r="AK93" s="114"/>
      <c r="AL93" s="114"/>
      <c r="AM93" s="114"/>
      <c r="AN93" s="115"/>
      <c r="AO93" s="116"/>
      <c r="AP93" s="355"/>
    </row>
    <row r="94" spans="1:42" s="1" customFormat="1" ht="12.75">
      <c r="A94" s="78" t="s">
        <v>376</v>
      </c>
      <c r="B94" s="346" t="s">
        <v>509</v>
      </c>
      <c r="C94" s="348" t="s">
        <v>132</v>
      </c>
      <c r="D94" s="40">
        <f>Z94+AA94+AB94+AE94+AF94+AG94+AJ94+AK94+AL94</f>
        <v>3</v>
      </c>
      <c r="E94" s="41">
        <f>AD94+AI94+AN94</f>
        <v>3</v>
      </c>
      <c r="F94" s="59"/>
      <c r="G94" s="320"/>
      <c r="H94" s="321"/>
      <c r="I94" s="321"/>
      <c r="J94" s="322"/>
      <c r="K94" s="330"/>
      <c r="L94" s="320"/>
      <c r="M94" s="321"/>
      <c r="N94" s="321"/>
      <c r="O94" s="324"/>
      <c r="P94" s="59"/>
      <c r="Q94" s="320"/>
      <c r="R94" s="321"/>
      <c r="S94" s="321"/>
      <c r="T94" s="322"/>
      <c r="U94" s="58"/>
      <c r="V94" s="321"/>
      <c r="W94" s="321"/>
      <c r="X94" s="321"/>
      <c r="Y94" s="324"/>
      <c r="Z94" s="42">
        <v>2</v>
      </c>
      <c r="AA94" s="321">
        <v>1</v>
      </c>
      <c r="AB94" s="321">
        <v>0</v>
      </c>
      <c r="AC94" s="321" t="s">
        <v>21</v>
      </c>
      <c r="AD94" s="322">
        <v>3</v>
      </c>
      <c r="AE94" s="58"/>
      <c r="AF94" s="321"/>
      <c r="AG94" s="321"/>
      <c r="AH94" s="321"/>
      <c r="AI94" s="324"/>
      <c r="AJ94" s="42"/>
      <c r="AK94" s="321"/>
      <c r="AL94" s="321"/>
      <c r="AM94" s="321"/>
      <c r="AN94" s="324"/>
      <c r="AO94" s="47" t="s">
        <v>315</v>
      </c>
      <c r="AP94" s="48" t="s">
        <v>432</v>
      </c>
    </row>
    <row r="95" spans="1:42" s="1" customFormat="1" ht="12.75">
      <c r="A95" s="78" t="s">
        <v>377</v>
      </c>
      <c r="B95" s="346" t="s">
        <v>510</v>
      </c>
      <c r="C95" s="348" t="s">
        <v>131</v>
      </c>
      <c r="D95" s="40">
        <f>Z95+AA95+AB95+AE95+AF95+AG95++AJ95+AK95+AL95</f>
        <v>2</v>
      </c>
      <c r="E95" s="41">
        <f>AD95+AI95+AN95</f>
        <v>3</v>
      </c>
      <c r="F95" s="59"/>
      <c r="G95" s="320"/>
      <c r="H95" s="321"/>
      <c r="I95" s="321"/>
      <c r="J95" s="322"/>
      <c r="K95" s="330"/>
      <c r="L95" s="320"/>
      <c r="M95" s="321"/>
      <c r="N95" s="321"/>
      <c r="O95" s="324"/>
      <c r="P95" s="59"/>
      <c r="Q95" s="320"/>
      <c r="R95" s="321"/>
      <c r="S95" s="321"/>
      <c r="T95" s="322"/>
      <c r="U95" s="58"/>
      <c r="V95" s="321"/>
      <c r="W95" s="321"/>
      <c r="X95" s="321"/>
      <c r="Y95" s="324"/>
      <c r="Z95" s="42"/>
      <c r="AA95" s="321"/>
      <c r="AB95" s="321"/>
      <c r="AC95" s="321"/>
      <c r="AD95" s="322"/>
      <c r="AE95" s="58">
        <v>1</v>
      </c>
      <c r="AF95" s="321">
        <v>1</v>
      </c>
      <c r="AG95" s="321">
        <v>0</v>
      </c>
      <c r="AH95" s="321" t="s">
        <v>25</v>
      </c>
      <c r="AI95" s="324">
        <v>3</v>
      </c>
      <c r="AJ95" s="42"/>
      <c r="AK95" s="321"/>
      <c r="AL95" s="321"/>
      <c r="AM95" s="321"/>
      <c r="AN95" s="324"/>
      <c r="AO95" s="47"/>
      <c r="AP95" s="48"/>
    </row>
    <row r="96" spans="1:42" s="1" customFormat="1" ht="12.75">
      <c r="A96" s="78" t="s">
        <v>400</v>
      </c>
      <c r="B96" s="346" t="s">
        <v>511</v>
      </c>
      <c r="C96" s="348" t="s">
        <v>133</v>
      </c>
      <c r="D96" s="40">
        <f>Z97+AA97+AB97+AE97+AF97+AG97+AJ97+AK97+AL97</f>
        <v>2</v>
      </c>
      <c r="E96" s="41">
        <f>AD96+AI96+AN96</f>
        <v>3</v>
      </c>
      <c r="F96" s="59"/>
      <c r="G96" s="320"/>
      <c r="H96" s="321"/>
      <c r="I96" s="321"/>
      <c r="J96" s="322"/>
      <c r="K96" s="330"/>
      <c r="L96" s="320"/>
      <c r="M96" s="321"/>
      <c r="N96" s="321"/>
      <c r="O96" s="324"/>
      <c r="P96" s="59"/>
      <c r="Q96" s="320"/>
      <c r="R96" s="321"/>
      <c r="S96" s="321"/>
      <c r="T96" s="322"/>
      <c r="U96" s="58"/>
      <c r="V96" s="321"/>
      <c r="W96" s="321"/>
      <c r="X96" s="321"/>
      <c r="Y96" s="324"/>
      <c r="Z96" s="42"/>
      <c r="AA96" s="321"/>
      <c r="AB96" s="321"/>
      <c r="AC96" s="321"/>
      <c r="AD96" s="322"/>
      <c r="AE96" s="58"/>
      <c r="AF96" s="321"/>
      <c r="AG96" s="321"/>
      <c r="AH96" s="321"/>
      <c r="AI96" s="324"/>
      <c r="AJ96" s="42">
        <v>1</v>
      </c>
      <c r="AK96" s="321">
        <v>0</v>
      </c>
      <c r="AL96" s="321">
        <v>1</v>
      </c>
      <c r="AM96" s="321" t="s">
        <v>25</v>
      </c>
      <c r="AN96" s="324">
        <v>3</v>
      </c>
      <c r="AO96" s="47"/>
      <c r="AP96" s="48"/>
    </row>
    <row r="97" spans="1:42" s="1" customFormat="1" ht="13.5" thickBot="1">
      <c r="A97" s="356" t="s">
        <v>401</v>
      </c>
      <c r="B97" s="357" t="s">
        <v>512</v>
      </c>
      <c r="C97" s="358" t="s">
        <v>135</v>
      </c>
      <c r="D97" s="80">
        <f>Z97+AA97+AB97+AE97+AG97+AF97++AJ97+AK97+AL97</f>
        <v>2</v>
      </c>
      <c r="E97" s="81">
        <f>AD97+AI97+AN97</f>
        <v>2</v>
      </c>
      <c r="F97" s="333"/>
      <c r="G97" s="334"/>
      <c r="H97" s="335"/>
      <c r="I97" s="335"/>
      <c r="J97" s="336"/>
      <c r="K97" s="340"/>
      <c r="L97" s="334"/>
      <c r="M97" s="335"/>
      <c r="N97" s="335"/>
      <c r="O97" s="84"/>
      <c r="P97" s="333"/>
      <c r="Q97" s="334"/>
      <c r="R97" s="335"/>
      <c r="S97" s="335"/>
      <c r="T97" s="336"/>
      <c r="U97" s="82"/>
      <c r="V97" s="335"/>
      <c r="W97" s="335"/>
      <c r="X97" s="335"/>
      <c r="Y97" s="84"/>
      <c r="Z97" s="83"/>
      <c r="AA97" s="335"/>
      <c r="AB97" s="335"/>
      <c r="AC97" s="335"/>
      <c r="AD97" s="336"/>
      <c r="AE97" s="82"/>
      <c r="AF97" s="335"/>
      <c r="AG97" s="335"/>
      <c r="AH97" s="335"/>
      <c r="AI97" s="84"/>
      <c r="AJ97" s="83">
        <v>0</v>
      </c>
      <c r="AK97" s="335">
        <v>0</v>
      </c>
      <c r="AL97" s="335">
        <v>2</v>
      </c>
      <c r="AM97" s="335" t="s">
        <v>25</v>
      </c>
      <c r="AN97" s="84">
        <v>2</v>
      </c>
      <c r="AO97" s="87"/>
      <c r="AP97" s="338"/>
    </row>
    <row r="98" spans="1:42" s="1" customFormat="1" ht="13.5" thickBot="1">
      <c r="A98" s="342"/>
      <c r="B98" s="343"/>
      <c r="C98" s="302" t="s">
        <v>145</v>
      </c>
      <c r="D98" s="90">
        <v>16</v>
      </c>
      <c r="E98" s="91">
        <v>20</v>
      </c>
      <c r="F98" s="92"/>
      <c r="G98" s="350"/>
      <c r="H98" s="351"/>
      <c r="I98" s="351"/>
      <c r="J98" s="352"/>
      <c r="K98" s="153"/>
      <c r="L98" s="350"/>
      <c r="M98" s="351"/>
      <c r="N98" s="351"/>
      <c r="O98" s="94"/>
      <c r="P98" s="92"/>
      <c r="Q98" s="350"/>
      <c r="R98" s="351"/>
      <c r="S98" s="351"/>
      <c r="T98" s="352"/>
      <c r="U98" s="111"/>
      <c r="V98" s="351"/>
      <c r="W98" s="351"/>
      <c r="X98" s="351"/>
      <c r="Y98" s="94"/>
      <c r="Z98" s="93"/>
      <c r="AA98" s="351"/>
      <c r="AB98" s="351"/>
      <c r="AC98" s="351"/>
      <c r="AD98" s="352"/>
      <c r="AE98" s="111"/>
      <c r="AF98" s="351"/>
      <c r="AG98" s="351"/>
      <c r="AH98" s="351"/>
      <c r="AI98" s="94"/>
      <c r="AJ98" s="93"/>
      <c r="AK98" s="351"/>
      <c r="AL98" s="351"/>
      <c r="AM98" s="351"/>
      <c r="AN98" s="94"/>
      <c r="AO98" s="154"/>
      <c r="AP98" s="155"/>
    </row>
    <row r="99" spans="1:42" s="1" customFormat="1" ht="12.75">
      <c r="A99" s="344"/>
      <c r="B99" s="345"/>
      <c r="C99" s="341" t="s">
        <v>136</v>
      </c>
      <c r="D99" s="40"/>
      <c r="E99" s="41"/>
      <c r="F99" s="59"/>
      <c r="G99" s="320"/>
      <c r="H99" s="321"/>
      <c r="I99" s="321"/>
      <c r="J99" s="322"/>
      <c r="K99" s="330"/>
      <c r="L99" s="320"/>
      <c r="M99" s="321"/>
      <c r="N99" s="321"/>
      <c r="O99" s="324"/>
      <c r="P99" s="59"/>
      <c r="Q99" s="320"/>
      <c r="R99" s="321"/>
      <c r="S99" s="321"/>
      <c r="T99" s="322"/>
      <c r="U99" s="58"/>
      <c r="V99" s="321"/>
      <c r="W99" s="321"/>
      <c r="X99" s="321"/>
      <c r="Y99" s="324"/>
      <c r="Z99" s="42"/>
      <c r="AA99" s="321"/>
      <c r="AB99" s="321"/>
      <c r="AC99" s="321"/>
      <c r="AD99" s="322"/>
      <c r="AE99" s="58"/>
      <c r="AF99" s="321"/>
      <c r="AG99" s="321"/>
      <c r="AH99" s="321"/>
      <c r="AI99" s="324"/>
      <c r="AJ99" s="42"/>
      <c r="AK99" s="321"/>
      <c r="AL99" s="321"/>
      <c r="AM99" s="321"/>
      <c r="AN99" s="324"/>
      <c r="AO99" s="327"/>
      <c r="AP99" s="48"/>
    </row>
    <row r="100" spans="1:42" s="1" customFormat="1" ht="12.75">
      <c r="A100" s="78" t="s">
        <v>402</v>
      </c>
      <c r="B100" s="346" t="s">
        <v>513</v>
      </c>
      <c r="C100" s="348" t="s">
        <v>137</v>
      </c>
      <c r="D100" s="40">
        <v>3</v>
      </c>
      <c r="E100" s="41">
        <v>3</v>
      </c>
      <c r="F100" s="59"/>
      <c r="G100" s="320"/>
      <c r="H100" s="321"/>
      <c r="I100" s="321"/>
      <c r="J100" s="322"/>
      <c r="K100" s="330"/>
      <c r="L100" s="320"/>
      <c r="M100" s="321"/>
      <c r="N100" s="321"/>
      <c r="O100" s="324"/>
      <c r="P100" s="59"/>
      <c r="Q100" s="320"/>
      <c r="R100" s="321"/>
      <c r="S100" s="321"/>
      <c r="T100" s="322"/>
      <c r="U100" s="58"/>
      <c r="V100" s="321"/>
      <c r="W100" s="321"/>
      <c r="X100" s="321"/>
      <c r="Y100" s="324"/>
      <c r="Z100" s="42">
        <v>2</v>
      </c>
      <c r="AA100" s="321">
        <v>1</v>
      </c>
      <c r="AB100" s="321">
        <v>0</v>
      </c>
      <c r="AC100" s="321" t="s">
        <v>25</v>
      </c>
      <c r="AD100" s="322">
        <v>3</v>
      </c>
      <c r="AE100" s="58"/>
      <c r="AF100" s="321"/>
      <c r="AG100" s="321"/>
      <c r="AH100" s="321"/>
      <c r="AI100" s="324"/>
      <c r="AJ100" s="42"/>
      <c r="AK100" s="321"/>
      <c r="AL100" s="321"/>
      <c r="AM100" s="321"/>
      <c r="AN100" s="324"/>
      <c r="AO100" s="327" t="s">
        <v>63</v>
      </c>
      <c r="AP100" s="1165" t="s">
        <v>429</v>
      </c>
    </row>
    <row r="101" spans="1:42" s="1" customFormat="1" ht="12.75">
      <c r="A101" s="78" t="s">
        <v>403</v>
      </c>
      <c r="B101" s="346" t="s">
        <v>514</v>
      </c>
      <c r="C101" s="348" t="s">
        <v>138</v>
      </c>
      <c r="D101" s="40">
        <v>2</v>
      </c>
      <c r="E101" s="41">
        <v>3</v>
      </c>
      <c r="F101" s="59"/>
      <c r="G101" s="320"/>
      <c r="H101" s="321"/>
      <c r="I101" s="321"/>
      <c r="J101" s="322"/>
      <c r="K101" s="330"/>
      <c r="L101" s="320"/>
      <c r="M101" s="321"/>
      <c r="N101" s="321"/>
      <c r="O101" s="324"/>
      <c r="P101" s="59"/>
      <c r="Q101" s="320"/>
      <c r="R101" s="321"/>
      <c r="S101" s="321"/>
      <c r="T101" s="322"/>
      <c r="U101" s="58"/>
      <c r="V101" s="321"/>
      <c r="W101" s="321"/>
      <c r="X101" s="321"/>
      <c r="Y101" s="324"/>
      <c r="Z101" s="42"/>
      <c r="AA101" s="321"/>
      <c r="AB101" s="321"/>
      <c r="AC101" s="321"/>
      <c r="AD101" s="322"/>
      <c r="AE101" s="58">
        <v>1</v>
      </c>
      <c r="AF101" s="321">
        <v>1</v>
      </c>
      <c r="AG101" s="321">
        <v>0</v>
      </c>
      <c r="AH101" s="321" t="s">
        <v>25</v>
      </c>
      <c r="AI101" s="324">
        <v>3</v>
      </c>
      <c r="AJ101" s="42"/>
      <c r="AK101" s="321"/>
      <c r="AL101" s="321"/>
      <c r="AM101" s="321"/>
      <c r="AN101" s="324"/>
      <c r="AO101" s="327"/>
      <c r="AP101" s="48"/>
    </row>
    <row r="102" spans="1:42" s="1" customFormat="1" ht="12.75">
      <c r="A102" s="143" t="s">
        <v>404</v>
      </c>
      <c r="B102" s="347" t="s">
        <v>515</v>
      </c>
      <c r="C102" s="349" t="s">
        <v>139</v>
      </c>
      <c r="D102" s="80">
        <v>2</v>
      </c>
      <c r="E102" s="81">
        <v>3</v>
      </c>
      <c r="F102" s="333"/>
      <c r="G102" s="334"/>
      <c r="H102" s="335"/>
      <c r="I102" s="335"/>
      <c r="J102" s="336"/>
      <c r="K102" s="340"/>
      <c r="L102" s="334"/>
      <c r="M102" s="335"/>
      <c r="N102" s="335"/>
      <c r="O102" s="84"/>
      <c r="P102" s="333"/>
      <c r="Q102" s="334"/>
      <c r="R102" s="335"/>
      <c r="S102" s="335"/>
      <c r="T102" s="336"/>
      <c r="U102" s="82"/>
      <c r="V102" s="335"/>
      <c r="W102" s="335"/>
      <c r="X102" s="335"/>
      <c r="Y102" s="84"/>
      <c r="Z102" s="83"/>
      <c r="AA102" s="335"/>
      <c r="AB102" s="335"/>
      <c r="AC102" s="335"/>
      <c r="AD102" s="336"/>
      <c r="AE102" s="82"/>
      <c r="AF102" s="335"/>
      <c r="AG102" s="335"/>
      <c r="AH102" s="335"/>
      <c r="AI102" s="84"/>
      <c r="AJ102" s="83">
        <v>1</v>
      </c>
      <c r="AK102" s="335">
        <v>0</v>
      </c>
      <c r="AL102" s="335">
        <v>1</v>
      </c>
      <c r="AM102" s="335" t="s">
        <v>25</v>
      </c>
      <c r="AN102" s="84">
        <v>3</v>
      </c>
      <c r="AO102" s="339"/>
      <c r="AP102" s="338"/>
    </row>
    <row r="103" spans="1:42" s="1" customFormat="1" ht="12.75">
      <c r="A103" s="337"/>
      <c r="B103" s="359"/>
      <c r="C103" s="360" t="s">
        <v>140</v>
      </c>
      <c r="D103" s="144"/>
      <c r="E103" s="145"/>
      <c r="F103" s="146"/>
      <c r="G103" s="317"/>
      <c r="H103" s="318"/>
      <c r="I103" s="318"/>
      <c r="J103" s="319"/>
      <c r="K103" s="148"/>
      <c r="L103" s="317"/>
      <c r="M103" s="318"/>
      <c r="N103" s="318"/>
      <c r="O103" s="323"/>
      <c r="P103" s="146"/>
      <c r="Q103" s="317"/>
      <c r="R103" s="318"/>
      <c r="S103" s="318"/>
      <c r="T103" s="319"/>
      <c r="U103" s="149"/>
      <c r="V103" s="318"/>
      <c r="W103" s="318"/>
      <c r="X103" s="318"/>
      <c r="Y103" s="323"/>
      <c r="Z103" s="147"/>
      <c r="AA103" s="318"/>
      <c r="AB103" s="318"/>
      <c r="AC103" s="318"/>
      <c r="AD103" s="319"/>
      <c r="AE103" s="149"/>
      <c r="AF103" s="318"/>
      <c r="AG103" s="318"/>
      <c r="AH103" s="318"/>
      <c r="AI103" s="323"/>
      <c r="AJ103" s="147"/>
      <c r="AK103" s="318"/>
      <c r="AL103" s="318"/>
      <c r="AM103" s="318"/>
      <c r="AN103" s="323"/>
      <c r="AO103" s="150"/>
      <c r="AP103" s="151"/>
    </row>
    <row r="104" spans="1:42" s="1" customFormat="1" ht="12.75">
      <c r="A104" s="78" t="s">
        <v>405</v>
      </c>
      <c r="B104" s="346" t="s">
        <v>516</v>
      </c>
      <c r="C104" s="348" t="s">
        <v>141</v>
      </c>
      <c r="D104" s="40">
        <v>3</v>
      </c>
      <c r="E104" s="41">
        <v>3</v>
      </c>
      <c r="F104" s="59"/>
      <c r="G104" s="320"/>
      <c r="H104" s="321"/>
      <c r="I104" s="321"/>
      <c r="J104" s="322"/>
      <c r="K104" s="330"/>
      <c r="L104" s="320"/>
      <c r="M104" s="321"/>
      <c r="N104" s="321"/>
      <c r="O104" s="324"/>
      <c r="P104" s="59"/>
      <c r="Q104" s="320"/>
      <c r="R104" s="321"/>
      <c r="S104" s="321"/>
      <c r="T104" s="322"/>
      <c r="U104" s="58"/>
      <c r="V104" s="321"/>
      <c r="W104" s="321"/>
      <c r="X104" s="321"/>
      <c r="Y104" s="324"/>
      <c r="Z104" s="42">
        <v>2</v>
      </c>
      <c r="AA104" s="321">
        <v>1</v>
      </c>
      <c r="AB104" s="321">
        <v>0</v>
      </c>
      <c r="AC104" s="321" t="s">
        <v>21</v>
      </c>
      <c r="AD104" s="322">
        <v>3</v>
      </c>
      <c r="AE104" s="58"/>
      <c r="AF104" s="321"/>
      <c r="AG104" s="321"/>
      <c r="AH104" s="321"/>
      <c r="AI104" s="324"/>
      <c r="AJ104" s="42"/>
      <c r="AK104" s="321"/>
      <c r="AL104" s="321"/>
      <c r="AM104" s="321"/>
      <c r="AN104" s="324"/>
      <c r="AO104" s="327"/>
      <c r="AP104" s="48"/>
    </row>
    <row r="105" spans="1:42" s="1" customFormat="1" ht="12.75">
      <c r="A105" s="78" t="s">
        <v>406</v>
      </c>
      <c r="B105" s="346" t="s">
        <v>517</v>
      </c>
      <c r="C105" s="348" t="s">
        <v>142</v>
      </c>
      <c r="D105" s="40">
        <v>2</v>
      </c>
      <c r="E105" s="41">
        <v>3</v>
      </c>
      <c r="F105" s="59"/>
      <c r="G105" s="320"/>
      <c r="H105" s="321"/>
      <c r="I105" s="321"/>
      <c r="J105" s="322"/>
      <c r="K105" s="330"/>
      <c r="L105" s="320"/>
      <c r="M105" s="321"/>
      <c r="N105" s="321"/>
      <c r="O105" s="324"/>
      <c r="P105" s="59"/>
      <c r="Q105" s="320"/>
      <c r="R105" s="321"/>
      <c r="S105" s="321"/>
      <c r="T105" s="322"/>
      <c r="U105" s="58"/>
      <c r="V105" s="321"/>
      <c r="W105" s="321"/>
      <c r="X105" s="321"/>
      <c r="Y105" s="324"/>
      <c r="Z105" s="42"/>
      <c r="AA105" s="321"/>
      <c r="AB105" s="321"/>
      <c r="AC105" s="321"/>
      <c r="AD105" s="322"/>
      <c r="AE105" s="58">
        <v>1</v>
      </c>
      <c r="AF105" s="321">
        <v>1</v>
      </c>
      <c r="AG105" s="321">
        <v>0</v>
      </c>
      <c r="AH105" s="321" t="s">
        <v>25</v>
      </c>
      <c r="AI105" s="324">
        <v>3</v>
      </c>
      <c r="AJ105" s="42"/>
      <c r="AK105" s="321"/>
      <c r="AL105" s="321"/>
      <c r="AM105" s="321"/>
      <c r="AN105" s="324"/>
      <c r="AO105" s="327"/>
      <c r="AP105" s="48"/>
    </row>
    <row r="106" spans="1:42" s="1" customFormat="1" ht="12.75">
      <c r="A106" s="78" t="s">
        <v>407</v>
      </c>
      <c r="B106" s="346" t="s">
        <v>518</v>
      </c>
      <c r="C106" s="348" t="s">
        <v>143</v>
      </c>
      <c r="D106" s="40">
        <v>2</v>
      </c>
      <c r="E106" s="41">
        <v>3</v>
      </c>
      <c r="F106" s="59"/>
      <c r="G106" s="320"/>
      <c r="H106" s="321"/>
      <c r="I106" s="321"/>
      <c r="J106" s="322"/>
      <c r="K106" s="330"/>
      <c r="L106" s="320"/>
      <c r="M106" s="321"/>
      <c r="N106" s="321"/>
      <c r="O106" s="324"/>
      <c r="P106" s="59"/>
      <c r="Q106" s="320"/>
      <c r="R106" s="321"/>
      <c r="S106" s="321"/>
      <c r="T106" s="322"/>
      <c r="U106" s="58"/>
      <c r="V106" s="321"/>
      <c r="W106" s="321"/>
      <c r="X106" s="321"/>
      <c r="Y106" s="324"/>
      <c r="Z106" s="42"/>
      <c r="AA106" s="321"/>
      <c r="AB106" s="321"/>
      <c r="AC106" s="321"/>
      <c r="AD106" s="322"/>
      <c r="AE106" s="58"/>
      <c r="AF106" s="321"/>
      <c r="AG106" s="321"/>
      <c r="AH106" s="321"/>
      <c r="AI106" s="324"/>
      <c r="AJ106" s="42">
        <v>1</v>
      </c>
      <c r="AK106" s="321">
        <v>0</v>
      </c>
      <c r="AL106" s="321">
        <v>1</v>
      </c>
      <c r="AM106" s="321" t="s">
        <v>25</v>
      </c>
      <c r="AN106" s="324">
        <v>3</v>
      </c>
      <c r="AO106" s="327"/>
      <c r="AP106" s="48"/>
    </row>
    <row r="107" spans="1:42" s="1" customFormat="1" ht="13.5" thickBot="1">
      <c r="A107" s="356" t="s">
        <v>408</v>
      </c>
      <c r="B107" s="357" t="s">
        <v>519</v>
      </c>
      <c r="C107" s="358" t="s">
        <v>144</v>
      </c>
      <c r="D107" s="80">
        <v>2</v>
      </c>
      <c r="E107" s="81">
        <v>2</v>
      </c>
      <c r="F107" s="333"/>
      <c r="G107" s="334"/>
      <c r="H107" s="335"/>
      <c r="I107" s="335"/>
      <c r="J107" s="336"/>
      <c r="K107" s="340"/>
      <c r="L107" s="334"/>
      <c r="M107" s="335"/>
      <c r="N107" s="335"/>
      <c r="O107" s="84"/>
      <c r="P107" s="333"/>
      <c r="Q107" s="334"/>
      <c r="R107" s="335"/>
      <c r="S107" s="335"/>
      <c r="T107" s="336"/>
      <c r="U107" s="82"/>
      <c r="V107" s="335"/>
      <c r="W107" s="335"/>
      <c r="X107" s="335"/>
      <c r="Y107" s="84"/>
      <c r="Z107" s="83"/>
      <c r="AA107" s="335"/>
      <c r="AB107" s="335"/>
      <c r="AC107" s="335"/>
      <c r="AD107" s="336"/>
      <c r="AE107" s="82"/>
      <c r="AF107" s="335"/>
      <c r="AG107" s="335"/>
      <c r="AH107" s="335"/>
      <c r="AI107" s="84"/>
      <c r="AJ107" s="83">
        <v>0</v>
      </c>
      <c r="AK107" s="335">
        <v>0</v>
      </c>
      <c r="AL107" s="335">
        <v>2</v>
      </c>
      <c r="AM107" s="335" t="s">
        <v>25</v>
      </c>
      <c r="AN107" s="84">
        <v>2</v>
      </c>
      <c r="AO107" s="339"/>
      <c r="AP107" s="338"/>
    </row>
    <row r="108" spans="1:42" s="1" customFormat="1" ht="13.5" thickBot="1">
      <c r="A108" s="342"/>
      <c r="B108" s="343"/>
      <c r="C108" s="361" t="s">
        <v>146</v>
      </c>
      <c r="D108" s="90">
        <v>16</v>
      </c>
      <c r="E108" s="91">
        <v>20</v>
      </c>
      <c r="F108" s="92"/>
      <c r="G108" s="350"/>
      <c r="H108" s="351"/>
      <c r="I108" s="351"/>
      <c r="J108" s="352"/>
      <c r="K108" s="153"/>
      <c r="L108" s="350"/>
      <c r="M108" s="351"/>
      <c r="N108" s="351"/>
      <c r="O108" s="94"/>
      <c r="P108" s="92"/>
      <c r="Q108" s="350"/>
      <c r="R108" s="351"/>
      <c r="S108" s="351"/>
      <c r="T108" s="352"/>
      <c r="U108" s="111"/>
      <c r="V108" s="351"/>
      <c r="W108" s="351"/>
      <c r="X108" s="351"/>
      <c r="Y108" s="94"/>
      <c r="Z108" s="93"/>
      <c r="AA108" s="351"/>
      <c r="AB108" s="351"/>
      <c r="AC108" s="351"/>
      <c r="AD108" s="352"/>
      <c r="AE108" s="111"/>
      <c r="AF108" s="351"/>
      <c r="AG108" s="351"/>
      <c r="AH108" s="351"/>
      <c r="AI108" s="94"/>
      <c r="AJ108" s="93"/>
      <c r="AK108" s="351"/>
      <c r="AL108" s="351"/>
      <c r="AM108" s="351"/>
      <c r="AN108" s="94"/>
      <c r="AO108" s="154"/>
      <c r="AP108" s="155"/>
    </row>
    <row r="109" spans="1:42" s="1" customFormat="1" ht="12.75">
      <c r="A109" s="344"/>
      <c r="B109" s="345"/>
      <c r="C109" s="301" t="s">
        <v>172</v>
      </c>
      <c r="D109" s="40"/>
      <c r="E109" s="41"/>
      <c r="F109" s="59"/>
      <c r="G109" s="320"/>
      <c r="H109" s="321"/>
      <c r="I109" s="321"/>
      <c r="J109" s="322"/>
      <c r="K109" s="330"/>
      <c r="L109" s="320"/>
      <c r="M109" s="321"/>
      <c r="N109" s="321"/>
      <c r="O109" s="324"/>
      <c r="P109" s="59"/>
      <c r="Q109" s="320"/>
      <c r="R109" s="321"/>
      <c r="S109" s="321"/>
      <c r="T109" s="322"/>
      <c r="U109" s="58"/>
      <c r="V109" s="321"/>
      <c r="W109" s="321"/>
      <c r="X109" s="321"/>
      <c r="Y109" s="324"/>
      <c r="Z109" s="375"/>
      <c r="AA109" s="375"/>
      <c r="AB109" s="375"/>
      <c r="AC109" s="375"/>
      <c r="AD109" s="376"/>
      <c r="AE109" s="377"/>
      <c r="AF109" s="378"/>
      <c r="AG109" s="378"/>
      <c r="AH109" s="378"/>
      <c r="AI109" s="379"/>
      <c r="AJ109" s="378"/>
      <c r="AK109" s="378"/>
      <c r="AL109" s="378"/>
      <c r="AM109" s="378"/>
      <c r="AN109" s="379"/>
      <c r="AO109" s="327"/>
      <c r="AP109" s="48"/>
    </row>
    <row r="110" spans="1:42" s="1" customFormat="1" ht="12.75">
      <c r="A110" s="78" t="s">
        <v>409</v>
      </c>
      <c r="B110" s="346" t="s">
        <v>520</v>
      </c>
      <c r="C110" s="373" t="s">
        <v>173</v>
      </c>
      <c r="D110" s="40">
        <v>3</v>
      </c>
      <c r="E110" s="41">
        <v>3</v>
      </c>
      <c r="F110" s="59"/>
      <c r="G110" s="320"/>
      <c r="H110" s="321"/>
      <c r="I110" s="321"/>
      <c r="J110" s="322"/>
      <c r="K110" s="330"/>
      <c r="L110" s="320"/>
      <c r="M110" s="321"/>
      <c r="N110" s="321"/>
      <c r="O110" s="324"/>
      <c r="P110" s="59"/>
      <c r="Q110" s="320"/>
      <c r="R110" s="321"/>
      <c r="S110" s="321"/>
      <c r="T110" s="322"/>
      <c r="U110" s="58"/>
      <c r="V110" s="321"/>
      <c r="W110" s="321"/>
      <c r="X110" s="321"/>
      <c r="Y110" s="324"/>
      <c r="Z110" s="93">
        <v>2</v>
      </c>
      <c r="AA110" s="93">
        <v>1</v>
      </c>
      <c r="AB110" s="93">
        <v>0</v>
      </c>
      <c r="AC110" s="93" t="s">
        <v>25</v>
      </c>
      <c r="AD110" s="96">
        <v>3</v>
      </c>
      <c r="AE110" s="142"/>
      <c r="AF110" s="114"/>
      <c r="AG110" s="114"/>
      <c r="AH110" s="114"/>
      <c r="AI110" s="115"/>
      <c r="AJ110" s="114"/>
      <c r="AK110" s="114"/>
      <c r="AL110" s="114"/>
      <c r="AM110" s="114"/>
      <c r="AN110" s="115"/>
      <c r="AO110" s="327" t="s">
        <v>63</v>
      </c>
      <c r="AP110" s="1165" t="s">
        <v>429</v>
      </c>
    </row>
    <row r="111" spans="1:42" s="1" customFormat="1" ht="12.75">
      <c r="A111" s="78" t="s">
        <v>410</v>
      </c>
      <c r="B111" s="346" t="s">
        <v>521</v>
      </c>
      <c r="C111" s="374" t="s">
        <v>174</v>
      </c>
      <c r="D111" s="40">
        <v>2</v>
      </c>
      <c r="E111" s="41">
        <v>3</v>
      </c>
      <c r="F111" s="59"/>
      <c r="G111" s="320"/>
      <c r="H111" s="321"/>
      <c r="I111" s="321"/>
      <c r="J111" s="322"/>
      <c r="K111" s="330"/>
      <c r="L111" s="320"/>
      <c r="M111" s="321"/>
      <c r="N111" s="321"/>
      <c r="O111" s="324"/>
      <c r="P111" s="59"/>
      <c r="Q111" s="320"/>
      <c r="R111" s="321"/>
      <c r="S111" s="321"/>
      <c r="T111" s="322"/>
      <c r="U111" s="58"/>
      <c r="V111" s="321"/>
      <c r="W111" s="321"/>
      <c r="X111" s="321"/>
      <c r="Y111" s="324"/>
      <c r="Z111" s="93"/>
      <c r="AA111" s="93"/>
      <c r="AB111" s="93"/>
      <c r="AC111" s="93"/>
      <c r="AD111" s="96"/>
      <c r="AE111" s="142">
        <v>1</v>
      </c>
      <c r="AF111" s="114">
        <v>1</v>
      </c>
      <c r="AG111" s="114">
        <v>0</v>
      </c>
      <c r="AH111" s="114" t="s">
        <v>25</v>
      </c>
      <c r="AI111" s="115">
        <v>3</v>
      </c>
      <c r="AJ111" s="114"/>
      <c r="AK111" s="114"/>
      <c r="AL111" s="114"/>
      <c r="AM111" s="114"/>
      <c r="AN111" s="115"/>
      <c r="AO111" s="327"/>
      <c r="AP111" s="48"/>
    </row>
    <row r="112" spans="1:42" s="1" customFormat="1" ht="12.75">
      <c r="A112" s="78" t="s">
        <v>411</v>
      </c>
      <c r="B112" s="346" t="s">
        <v>522</v>
      </c>
      <c r="C112" s="373" t="s">
        <v>175</v>
      </c>
      <c r="D112" s="40">
        <v>2</v>
      </c>
      <c r="E112" s="41">
        <v>3</v>
      </c>
      <c r="F112" s="59"/>
      <c r="G112" s="320"/>
      <c r="H112" s="321"/>
      <c r="I112" s="321"/>
      <c r="J112" s="322"/>
      <c r="K112" s="330"/>
      <c r="L112" s="320"/>
      <c r="M112" s="321"/>
      <c r="N112" s="321"/>
      <c r="O112" s="324"/>
      <c r="P112" s="59"/>
      <c r="Q112" s="320"/>
      <c r="R112" s="321"/>
      <c r="S112" s="321"/>
      <c r="T112" s="322"/>
      <c r="U112" s="58"/>
      <c r="V112" s="321"/>
      <c r="W112" s="321"/>
      <c r="X112" s="321"/>
      <c r="Y112" s="324"/>
      <c r="Z112" s="93"/>
      <c r="AA112" s="93"/>
      <c r="AB112" s="93"/>
      <c r="AC112" s="93"/>
      <c r="AD112" s="96"/>
      <c r="AE112" s="142"/>
      <c r="AF112" s="114"/>
      <c r="AG112" s="114"/>
      <c r="AH112" s="114"/>
      <c r="AI112" s="115"/>
      <c r="AJ112" s="114">
        <v>1</v>
      </c>
      <c r="AK112" s="114">
        <v>0</v>
      </c>
      <c r="AL112" s="114">
        <v>1</v>
      </c>
      <c r="AM112" s="114" t="s">
        <v>25</v>
      </c>
      <c r="AN112" s="115">
        <v>3</v>
      </c>
      <c r="AO112" s="327"/>
      <c r="AP112" s="48"/>
    </row>
    <row r="113" spans="1:42" s="1" customFormat="1" ht="12.75">
      <c r="A113" s="78"/>
      <c r="B113" s="346"/>
      <c r="C113" s="301" t="s">
        <v>176</v>
      </c>
      <c r="D113" s="40"/>
      <c r="E113" s="41"/>
      <c r="F113" s="59"/>
      <c r="G113" s="320"/>
      <c r="H113" s="321"/>
      <c r="I113" s="321"/>
      <c r="J113" s="322"/>
      <c r="K113" s="330"/>
      <c r="L113" s="320"/>
      <c r="M113" s="321"/>
      <c r="N113" s="321"/>
      <c r="O113" s="324"/>
      <c r="P113" s="59"/>
      <c r="Q113" s="320"/>
      <c r="R113" s="321"/>
      <c r="S113" s="321"/>
      <c r="T113" s="322"/>
      <c r="U113" s="58"/>
      <c r="V113" s="321"/>
      <c r="W113" s="321"/>
      <c r="X113" s="321"/>
      <c r="Y113" s="324"/>
      <c r="Z113" s="93"/>
      <c r="AA113" s="93"/>
      <c r="AB113" s="93"/>
      <c r="AC113" s="93"/>
      <c r="AD113" s="96"/>
      <c r="AE113" s="142"/>
      <c r="AF113" s="114"/>
      <c r="AG113" s="114"/>
      <c r="AH113" s="114"/>
      <c r="AI113" s="115"/>
      <c r="AJ113" s="114"/>
      <c r="AK113" s="114"/>
      <c r="AL113" s="114"/>
      <c r="AM113" s="114"/>
      <c r="AN113" s="115"/>
      <c r="AO113" s="327"/>
      <c r="AP113" s="48"/>
    </row>
    <row r="114" spans="1:42" s="1" customFormat="1" ht="12.75">
      <c r="A114" s="78" t="s">
        <v>412</v>
      </c>
      <c r="B114" s="346" t="s">
        <v>523</v>
      </c>
      <c r="C114" s="373" t="s">
        <v>177</v>
      </c>
      <c r="D114" s="40">
        <v>3</v>
      </c>
      <c r="E114" s="41">
        <v>3</v>
      </c>
      <c r="F114" s="59"/>
      <c r="G114" s="320"/>
      <c r="H114" s="321"/>
      <c r="I114" s="321"/>
      <c r="J114" s="322"/>
      <c r="K114" s="330"/>
      <c r="L114" s="320"/>
      <c r="M114" s="321"/>
      <c r="N114" s="321"/>
      <c r="O114" s="324"/>
      <c r="P114" s="59"/>
      <c r="Q114" s="320"/>
      <c r="R114" s="321"/>
      <c r="S114" s="321"/>
      <c r="T114" s="322"/>
      <c r="U114" s="58"/>
      <c r="V114" s="321"/>
      <c r="W114" s="321"/>
      <c r="X114" s="321"/>
      <c r="Y114" s="324"/>
      <c r="Z114" s="93">
        <v>2</v>
      </c>
      <c r="AA114" s="93">
        <v>1</v>
      </c>
      <c r="AB114" s="93">
        <v>0</v>
      </c>
      <c r="AC114" s="93" t="s">
        <v>21</v>
      </c>
      <c r="AD114" s="96">
        <v>3</v>
      </c>
      <c r="AE114" s="142"/>
      <c r="AF114" s="114"/>
      <c r="AG114" s="114"/>
      <c r="AH114" s="114"/>
      <c r="AI114" s="115"/>
      <c r="AJ114" s="114"/>
      <c r="AK114" s="114"/>
      <c r="AL114" s="114"/>
      <c r="AM114" s="114"/>
      <c r="AN114" s="115"/>
      <c r="AO114" s="327"/>
      <c r="AP114" s="48"/>
    </row>
    <row r="115" spans="1:42" s="1" customFormat="1" ht="12.75">
      <c r="A115" s="78" t="s">
        <v>413</v>
      </c>
      <c r="B115" s="346" t="s">
        <v>524</v>
      </c>
      <c r="C115" s="374" t="s">
        <v>178</v>
      </c>
      <c r="D115" s="40">
        <v>2</v>
      </c>
      <c r="E115" s="41">
        <v>3</v>
      </c>
      <c r="F115" s="59"/>
      <c r="G115" s="320"/>
      <c r="H115" s="321"/>
      <c r="I115" s="321"/>
      <c r="J115" s="322"/>
      <c r="K115" s="330"/>
      <c r="L115" s="320"/>
      <c r="M115" s="321"/>
      <c r="N115" s="321"/>
      <c r="O115" s="324"/>
      <c r="P115" s="59"/>
      <c r="Q115" s="320"/>
      <c r="R115" s="321"/>
      <c r="S115" s="321"/>
      <c r="T115" s="322"/>
      <c r="U115" s="58"/>
      <c r="V115" s="321"/>
      <c r="W115" s="321"/>
      <c r="X115" s="321"/>
      <c r="Y115" s="324"/>
      <c r="Z115" s="93"/>
      <c r="AA115" s="93"/>
      <c r="AB115" s="93"/>
      <c r="AC115" s="93"/>
      <c r="AD115" s="96"/>
      <c r="AE115" s="142">
        <v>1</v>
      </c>
      <c r="AF115" s="114">
        <v>1</v>
      </c>
      <c r="AG115" s="114">
        <v>0</v>
      </c>
      <c r="AH115" s="114" t="s">
        <v>25</v>
      </c>
      <c r="AI115" s="115">
        <v>3</v>
      </c>
      <c r="AJ115" s="114"/>
      <c r="AK115" s="114"/>
      <c r="AL115" s="114"/>
      <c r="AM115" s="114"/>
      <c r="AN115" s="115"/>
      <c r="AO115" s="327"/>
      <c r="AP115" s="48"/>
    </row>
    <row r="116" spans="1:42" s="1" customFormat="1" ht="12.75">
      <c r="A116" s="78" t="s">
        <v>414</v>
      </c>
      <c r="B116" s="346" t="s">
        <v>525</v>
      </c>
      <c r="C116" s="373" t="s">
        <v>179</v>
      </c>
      <c r="D116" s="40">
        <v>2</v>
      </c>
      <c r="E116" s="41">
        <v>3</v>
      </c>
      <c r="F116" s="59"/>
      <c r="G116" s="320"/>
      <c r="H116" s="321"/>
      <c r="I116" s="321"/>
      <c r="J116" s="322"/>
      <c r="K116" s="330"/>
      <c r="L116" s="320"/>
      <c r="M116" s="321"/>
      <c r="N116" s="321"/>
      <c r="O116" s="324"/>
      <c r="P116" s="59"/>
      <c r="Q116" s="320"/>
      <c r="R116" s="321"/>
      <c r="S116" s="321"/>
      <c r="T116" s="322"/>
      <c r="U116" s="58"/>
      <c r="V116" s="321"/>
      <c r="W116" s="321"/>
      <c r="X116" s="321"/>
      <c r="Y116" s="324"/>
      <c r="Z116" s="93"/>
      <c r="AA116" s="93"/>
      <c r="AB116" s="93"/>
      <c r="AC116" s="93"/>
      <c r="AD116" s="96"/>
      <c r="AE116" s="142"/>
      <c r="AF116" s="114"/>
      <c r="AG116" s="114"/>
      <c r="AH116" s="114"/>
      <c r="AI116" s="115"/>
      <c r="AJ116" s="114">
        <v>1</v>
      </c>
      <c r="AK116" s="114">
        <v>0</v>
      </c>
      <c r="AL116" s="114">
        <v>1</v>
      </c>
      <c r="AM116" s="114" t="s">
        <v>25</v>
      </c>
      <c r="AN116" s="115">
        <v>3</v>
      </c>
      <c r="AO116" s="327"/>
      <c r="AP116" s="48"/>
    </row>
    <row r="117" spans="1:42" s="1" customFormat="1" ht="13.5" thickBot="1">
      <c r="A117" s="356" t="s">
        <v>415</v>
      </c>
      <c r="B117" s="357" t="s">
        <v>526</v>
      </c>
      <c r="C117" s="301" t="s">
        <v>180</v>
      </c>
      <c r="D117" s="119">
        <v>2</v>
      </c>
      <c r="E117" s="120">
        <v>2</v>
      </c>
      <c r="F117" s="128"/>
      <c r="G117" s="332"/>
      <c r="H117" s="222"/>
      <c r="I117" s="222"/>
      <c r="J117" s="325"/>
      <c r="K117" s="331"/>
      <c r="L117" s="332"/>
      <c r="M117" s="222"/>
      <c r="N117" s="222"/>
      <c r="O117" s="326"/>
      <c r="P117" s="128"/>
      <c r="Q117" s="332"/>
      <c r="R117" s="222"/>
      <c r="S117" s="222"/>
      <c r="T117" s="325"/>
      <c r="U117" s="132"/>
      <c r="V117" s="222"/>
      <c r="W117" s="222"/>
      <c r="X117" s="222"/>
      <c r="Y117" s="326"/>
      <c r="Z117" s="93"/>
      <c r="AA117" s="93"/>
      <c r="AB117" s="93"/>
      <c r="AC117" s="93"/>
      <c r="AD117" s="96"/>
      <c r="AE117" s="142"/>
      <c r="AF117" s="114"/>
      <c r="AG117" s="114"/>
      <c r="AH117" s="114"/>
      <c r="AI117" s="115"/>
      <c r="AJ117" s="114">
        <v>0</v>
      </c>
      <c r="AK117" s="114">
        <v>0</v>
      </c>
      <c r="AL117" s="114">
        <v>2</v>
      </c>
      <c r="AM117" s="114" t="s">
        <v>25</v>
      </c>
      <c r="AN117" s="115">
        <v>2</v>
      </c>
      <c r="AO117" s="364"/>
      <c r="AP117" s="365"/>
    </row>
    <row r="118" spans="1:42" s="1" customFormat="1" ht="13.5" thickBot="1">
      <c r="A118" s="362"/>
      <c r="B118" s="343"/>
      <c r="C118" s="361" t="s">
        <v>573</v>
      </c>
      <c r="D118" s="144">
        <v>16</v>
      </c>
      <c r="E118" s="145">
        <v>20</v>
      </c>
      <c r="F118" s="146"/>
      <c r="G118" s="317"/>
      <c r="H118" s="318"/>
      <c r="I118" s="318"/>
      <c r="J118" s="319"/>
      <c r="K118" s="148"/>
      <c r="L118" s="317"/>
      <c r="M118" s="318"/>
      <c r="N118" s="318"/>
      <c r="O118" s="323"/>
      <c r="P118" s="146"/>
      <c r="Q118" s="317"/>
      <c r="R118" s="318"/>
      <c r="S118" s="318"/>
      <c r="T118" s="319"/>
      <c r="U118" s="149"/>
      <c r="V118" s="318"/>
      <c r="W118" s="318"/>
      <c r="X118" s="318"/>
      <c r="Y118" s="323"/>
      <c r="Z118" s="147"/>
      <c r="AA118" s="318"/>
      <c r="AB118" s="318"/>
      <c r="AC118" s="318"/>
      <c r="AD118" s="319"/>
      <c r="AE118" s="149"/>
      <c r="AF118" s="318"/>
      <c r="AG118" s="318"/>
      <c r="AH118" s="318"/>
      <c r="AI118" s="323"/>
      <c r="AJ118" s="147"/>
      <c r="AK118" s="318"/>
      <c r="AL118" s="318"/>
      <c r="AM118" s="318"/>
      <c r="AN118" s="323"/>
      <c r="AO118" s="150"/>
      <c r="AP118" s="151"/>
    </row>
    <row r="119" spans="1:42" s="1" customFormat="1" ht="12.75">
      <c r="A119" s="366"/>
      <c r="B119" s="345"/>
      <c r="C119" s="341" t="s">
        <v>186</v>
      </c>
      <c r="D119" s="40"/>
      <c r="E119" s="41"/>
      <c r="F119" s="59"/>
      <c r="G119" s="320"/>
      <c r="H119" s="321"/>
      <c r="I119" s="321"/>
      <c r="J119" s="322"/>
      <c r="K119" s="330"/>
      <c r="L119" s="320"/>
      <c r="M119" s="321"/>
      <c r="N119" s="321"/>
      <c r="O119" s="324"/>
      <c r="P119" s="59"/>
      <c r="Q119" s="320"/>
      <c r="R119" s="321"/>
      <c r="S119" s="321"/>
      <c r="T119" s="322"/>
      <c r="U119" s="58"/>
      <c r="V119" s="321"/>
      <c r="W119" s="321"/>
      <c r="X119" s="321"/>
      <c r="Y119" s="324"/>
      <c r="Z119" s="42"/>
      <c r="AA119" s="321"/>
      <c r="AB119" s="321"/>
      <c r="AC119" s="321"/>
      <c r="AD119" s="322"/>
      <c r="AE119" s="58"/>
      <c r="AF119" s="321"/>
      <c r="AG119" s="321"/>
      <c r="AH119" s="321"/>
      <c r="AI119" s="324"/>
      <c r="AJ119" s="42"/>
      <c r="AK119" s="321"/>
      <c r="AL119" s="321"/>
      <c r="AM119" s="321"/>
      <c r="AN119" s="324"/>
      <c r="AO119" s="327"/>
      <c r="AP119" s="48"/>
    </row>
    <row r="120" spans="1:42" s="1" customFormat="1" ht="12.75">
      <c r="A120" s="356" t="s">
        <v>416</v>
      </c>
      <c r="B120" s="346" t="s">
        <v>477</v>
      </c>
      <c r="C120" s="1141" t="s">
        <v>187</v>
      </c>
      <c r="D120" s="40">
        <v>4</v>
      </c>
      <c r="E120" s="41">
        <v>4</v>
      </c>
      <c r="F120" s="59"/>
      <c r="G120" s="320"/>
      <c r="H120" s="321"/>
      <c r="I120" s="321"/>
      <c r="J120" s="322"/>
      <c r="K120" s="330"/>
      <c r="L120" s="320"/>
      <c r="M120" s="321"/>
      <c r="N120" s="321"/>
      <c r="O120" s="324"/>
      <c r="P120" s="59"/>
      <c r="Q120" s="320"/>
      <c r="R120" s="321"/>
      <c r="S120" s="321"/>
      <c r="T120" s="322"/>
      <c r="U120" s="58"/>
      <c r="V120" s="321"/>
      <c r="W120" s="321"/>
      <c r="X120" s="321"/>
      <c r="Y120" s="324"/>
      <c r="Z120" s="42">
        <v>4</v>
      </c>
      <c r="AA120" s="321">
        <v>0</v>
      </c>
      <c r="AB120" s="321">
        <v>0</v>
      </c>
      <c r="AC120" s="321" t="s">
        <v>25</v>
      </c>
      <c r="AD120" s="322">
        <v>4</v>
      </c>
      <c r="AE120" s="58"/>
      <c r="AF120" s="321"/>
      <c r="AG120" s="321"/>
      <c r="AH120" s="321"/>
      <c r="AI120" s="324"/>
      <c r="AJ120" s="42"/>
      <c r="AK120" s="321"/>
      <c r="AL120" s="321"/>
      <c r="AM120" s="321"/>
      <c r="AN120" s="324"/>
      <c r="AO120" s="327"/>
      <c r="AP120" s="48"/>
    </row>
    <row r="121" spans="1:42" s="1" customFormat="1" ht="12.75">
      <c r="A121" s="356" t="s">
        <v>417</v>
      </c>
      <c r="B121" s="346" t="s">
        <v>478</v>
      </c>
      <c r="C121" s="1142" t="s">
        <v>173</v>
      </c>
      <c r="D121" s="40">
        <v>2</v>
      </c>
      <c r="E121" s="41">
        <v>2</v>
      </c>
      <c r="F121" s="59"/>
      <c r="G121" s="320"/>
      <c r="H121" s="321"/>
      <c r="I121" s="321"/>
      <c r="J121" s="322"/>
      <c r="K121" s="330"/>
      <c r="L121" s="320"/>
      <c r="M121" s="321"/>
      <c r="N121" s="321"/>
      <c r="O121" s="324"/>
      <c r="P121" s="59"/>
      <c r="Q121" s="320"/>
      <c r="R121" s="321"/>
      <c r="S121" s="321"/>
      <c r="T121" s="322"/>
      <c r="U121" s="58"/>
      <c r="V121" s="321"/>
      <c r="W121" s="321"/>
      <c r="X121" s="321"/>
      <c r="Y121" s="324"/>
      <c r="Z121" s="42">
        <v>2</v>
      </c>
      <c r="AA121" s="321">
        <v>0</v>
      </c>
      <c r="AB121" s="321">
        <v>0</v>
      </c>
      <c r="AC121" s="321" t="s">
        <v>25</v>
      </c>
      <c r="AD121" s="322">
        <v>2</v>
      </c>
      <c r="AE121" s="58"/>
      <c r="AF121" s="321"/>
      <c r="AG121" s="321"/>
      <c r="AH121" s="321"/>
      <c r="AI121" s="324"/>
      <c r="AJ121" s="42"/>
      <c r="AK121" s="321"/>
      <c r="AL121" s="321"/>
      <c r="AM121" s="321"/>
      <c r="AN121" s="324"/>
      <c r="AO121" s="1176" t="s">
        <v>319</v>
      </c>
      <c r="AP121" s="1178" t="s">
        <v>441</v>
      </c>
    </row>
    <row r="122" spans="1:42" s="1" customFormat="1" ht="12.75">
      <c r="A122" s="356" t="s">
        <v>418</v>
      </c>
      <c r="B122" s="346" t="s">
        <v>479</v>
      </c>
      <c r="C122" s="1142" t="s">
        <v>188</v>
      </c>
      <c r="D122" s="40">
        <v>2</v>
      </c>
      <c r="E122" s="41">
        <v>3</v>
      </c>
      <c r="F122" s="59"/>
      <c r="G122" s="320"/>
      <c r="H122" s="321"/>
      <c r="I122" s="321"/>
      <c r="J122" s="322"/>
      <c r="K122" s="330"/>
      <c r="L122" s="320"/>
      <c r="M122" s="321"/>
      <c r="N122" s="321"/>
      <c r="O122" s="324"/>
      <c r="P122" s="59"/>
      <c r="Q122" s="320"/>
      <c r="R122" s="321"/>
      <c r="S122" s="321"/>
      <c r="T122" s="322"/>
      <c r="U122" s="58"/>
      <c r="V122" s="321"/>
      <c r="W122" s="321"/>
      <c r="X122" s="321"/>
      <c r="Y122" s="324"/>
      <c r="Z122" s="42"/>
      <c r="AA122" s="321"/>
      <c r="AB122" s="321"/>
      <c r="AC122" s="321"/>
      <c r="AD122" s="322"/>
      <c r="AE122" s="58">
        <v>0</v>
      </c>
      <c r="AF122" s="321">
        <v>0</v>
      </c>
      <c r="AG122" s="321">
        <v>2</v>
      </c>
      <c r="AH122" s="321" t="s">
        <v>25</v>
      </c>
      <c r="AI122" s="324">
        <v>3</v>
      </c>
      <c r="AJ122" s="42"/>
      <c r="AK122" s="321"/>
      <c r="AL122" s="321"/>
      <c r="AM122" s="321"/>
      <c r="AN122" s="324"/>
      <c r="AO122" s="1177" t="s">
        <v>59</v>
      </c>
      <c r="AP122" s="1179" t="s">
        <v>468</v>
      </c>
    </row>
    <row r="123" spans="1:42" s="1" customFormat="1" ht="12.75">
      <c r="A123" s="356" t="s">
        <v>419</v>
      </c>
      <c r="B123" s="346" t="s">
        <v>480</v>
      </c>
      <c r="C123" s="1142" t="s">
        <v>126</v>
      </c>
      <c r="D123" s="40">
        <v>2</v>
      </c>
      <c r="E123" s="41">
        <v>3</v>
      </c>
      <c r="F123" s="59"/>
      <c r="G123" s="320"/>
      <c r="H123" s="321"/>
      <c r="I123" s="321"/>
      <c r="J123" s="322"/>
      <c r="K123" s="330"/>
      <c r="L123" s="320"/>
      <c r="M123" s="321"/>
      <c r="N123" s="321"/>
      <c r="O123" s="324"/>
      <c r="P123" s="59"/>
      <c r="Q123" s="320"/>
      <c r="R123" s="321"/>
      <c r="S123" s="321"/>
      <c r="T123" s="322"/>
      <c r="U123" s="58"/>
      <c r="V123" s="321"/>
      <c r="W123" s="321"/>
      <c r="X123" s="321"/>
      <c r="Y123" s="324"/>
      <c r="Z123" s="42"/>
      <c r="AA123" s="321"/>
      <c r="AB123" s="321"/>
      <c r="AC123" s="321"/>
      <c r="AD123" s="322"/>
      <c r="AE123" s="58">
        <v>2</v>
      </c>
      <c r="AF123" s="321">
        <v>0</v>
      </c>
      <c r="AG123" s="321">
        <v>0</v>
      </c>
      <c r="AH123" s="321" t="s">
        <v>25</v>
      </c>
      <c r="AI123" s="324">
        <v>3</v>
      </c>
      <c r="AJ123" s="42"/>
      <c r="AK123" s="321"/>
      <c r="AL123" s="321"/>
      <c r="AM123" s="321"/>
      <c r="AN123" s="324"/>
      <c r="AO123" s="1177" t="s">
        <v>63</v>
      </c>
      <c r="AP123" s="55" t="s">
        <v>429</v>
      </c>
    </row>
    <row r="124" spans="1:42" s="1" customFormat="1" ht="12.75">
      <c r="A124" s="356" t="s">
        <v>420</v>
      </c>
      <c r="B124" s="346" t="s">
        <v>481</v>
      </c>
      <c r="C124" s="1142" t="s">
        <v>189</v>
      </c>
      <c r="D124" s="40">
        <v>4</v>
      </c>
      <c r="E124" s="41">
        <v>5</v>
      </c>
      <c r="F124" s="59"/>
      <c r="G124" s="320"/>
      <c r="H124" s="321"/>
      <c r="I124" s="321"/>
      <c r="J124" s="322"/>
      <c r="K124" s="330"/>
      <c r="L124" s="320"/>
      <c r="M124" s="321"/>
      <c r="N124" s="321"/>
      <c r="O124" s="324"/>
      <c r="P124" s="59"/>
      <c r="Q124" s="320"/>
      <c r="R124" s="321"/>
      <c r="S124" s="321"/>
      <c r="T124" s="322"/>
      <c r="U124" s="58"/>
      <c r="V124" s="321"/>
      <c r="W124" s="321"/>
      <c r="X124" s="321"/>
      <c r="Y124" s="324"/>
      <c r="Z124" s="42"/>
      <c r="AA124" s="321"/>
      <c r="AB124" s="321"/>
      <c r="AC124" s="321"/>
      <c r="AD124" s="322"/>
      <c r="AE124" s="58"/>
      <c r="AF124" s="321"/>
      <c r="AG124" s="321"/>
      <c r="AH124" s="321"/>
      <c r="AI124" s="324"/>
      <c r="AJ124" s="42">
        <v>2</v>
      </c>
      <c r="AK124" s="321">
        <v>0</v>
      </c>
      <c r="AL124" s="321">
        <v>2</v>
      </c>
      <c r="AM124" s="321" t="s">
        <v>25</v>
      </c>
      <c r="AN124" s="324">
        <v>5</v>
      </c>
      <c r="AO124" s="1175" t="s">
        <v>416</v>
      </c>
      <c r="AP124" s="1180" t="s">
        <v>477</v>
      </c>
    </row>
    <row r="125" spans="1:42" s="1" customFormat="1" ht="13.5" thickBot="1">
      <c r="A125" s="356" t="s">
        <v>421</v>
      </c>
      <c r="B125" s="357" t="s">
        <v>577</v>
      </c>
      <c r="C125" s="363" t="s">
        <v>190</v>
      </c>
      <c r="D125" s="119">
        <v>2</v>
      </c>
      <c r="E125" s="120">
        <v>3</v>
      </c>
      <c r="F125" s="128"/>
      <c r="G125" s="332"/>
      <c r="H125" s="222"/>
      <c r="I125" s="222"/>
      <c r="J125" s="325"/>
      <c r="K125" s="331"/>
      <c r="L125" s="332"/>
      <c r="M125" s="222"/>
      <c r="N125" s="222"/>
      <c r="O125" s="326"/>
      <c r="P125" s="128"/>
      <c r="Q125" s="332"/>
      <c r="R125" s="222"/>
      <c r="S125" s="222"/>
      <c r="T125" s="325"/>
      <c r="U125" s="132"/>
      <c r="V125" s="222"/>
      <c r="W125" s="222"/>
      <c r="X125" s="222"/>
      <c r="Y125" s="326"/>
      <c r="Z125" s="42"/>
      <c r="AA125" s="321"/>
      <c r="AB125" s="321"/>
      <c r="AC125" s="321"/>
      <c r="AD125" s="322"/>
      <c r="AE125" s="58"/>
      <c r="AF125" s="321"/>
      <c r="AG125" s="321"/>
      <c r="AH125" s="321"/>
      <c r="AI125" s="324"/>
      <c r="AJ125" s="42">
        <v>0</v>
      </c>
      <c r="AK125" s="321">
        <v>0</v>
      </c>
      <c r="AL125" s="321">
        <v>2</v>
      </c>
      <c r="AM125" s="321" t="s">
        <v>25</v>
      </c>
      <c r="AN125" s="324">
        <v>3</v>
      </c>
      <c r="AO125" s="1175" t="s">
        <v>416</v>
      </c>
      <c r="AP125" s="1181" t="s">
        <v>477</v>
      </c>
    </row>
    <row r="126" spans="1:42" s="6" customFormat="1" ht="13.5" thickBot="1">
      <c r="A126" s="172"/>
      <c r="B126" s="1217" t="s">
        <v>116</v>
      </c>
      <c r="C126" s="1218"/>
      <c r="D126" s="173">
        <f aca="true" t="shared" si="18" ref="D126:AN126">SUM(D127:D130)</f>
        <v>8</v>
      </c>
      <c r="E126" s="173">
        <f t="shared" si="18"/>
        <v>10</v>
      </c>
      <c r="F126" s="174">
        <f t="shared" si="18"/>
        <v>0</v>
      </c>
      <c r="G126" s="174">
        <f t="shared" si="18"/>
        <v>0</v>
      </c>
      <c r="H126" s="174">
        <f t="shared" si="18"/>
        <v>0</v>
      </c>
      <c r="I126" s="174">
        <f t="shared" si="18"/>
        <v>0</v>
      </c>
      <c r="J126" s="175">
        <f t="shared" si="18"/>
        <v>0</v>
      </c>
      <c r="K126" s="176">
        <f t="shared" si="18"/>
        <v>0</v>
      </c>
      <c r="L126" s="174">
        <f t="shared" si="18"/>
        <v>0</v>
      </c>
      <c r="M126" s="174">
        <f t="shared" si="18"/>
        <v>0</v>
      </c>
      <c r="N126" s="174">
        <f t="shared" si="18"/>
        <v>0</v>
      </c>
      <c r="O126" s="177">
        <f t="shared" si="18"/>
        <v>0</v>
      </c>
      <c r="P126" s="178">
        <f t="shared" si="18"/>
        <v>0</v>
      </c>
      <c r="Q126" s="174">
        <f t="shared" si="18"/>
        <v>0</v>
      </c>
      <c r="R126" s="174">
        <f t="shared" si="18"/>
        <v>0</v>
      </c>
      <c r="S126" s="174">
        <f t="shared" si="18"/>
        <v>0</v>
      </c>
      <c r="T126" s="175">
        <f t="shared" si="18"/>
        <v>0</v>
      </c>
      <c r="U126" s="176">
        <f t="shared" si="18"/>
        <v>0</v>
      </c>
      <c r="V126" s="174">
        <f t="shared" si="18"/>
        <v>0</v>
      </c>
      <c r="W126" s="174">
        <f t="shared" si="18"/>
        <v>0</v>
      </c>
      <c r="X126" s="174">
        <f t="shared" si="18"/>
        <v>0</v>
      </c>
      <c r="Y126" s="177">
        <f t="shared" si="18"/>
        <v>0</v>
      </c>
      <c r="Z126" s="178">
        <f t="shared" si="18"/>
        <v>2</v>
      </c>
      <c r="AA126" s="174">
        <f t="shared" si="18"/>
        <v>0</v>
      </c>
      <c r="AB126" s="174">
        <f t="shared" si="18"/>
        <v>0</v>
      </c>
      <c r="AC126" s="174">
        <f t="shared" si="18"/>
        <v>0</v>
      </c>
      <c r="AD126" s="175">
        <f t="shared" si="18"/>
        <v>3</v>
      </c>
      <c r="AE126" s="176">
        <f t="shared" si="18"/>
        <v>2</v>
      </c>
      <c r="AF126" s="174">
        <f t="shared" si="18"/>
        <v>0</v>
      </c>
      <c r="AG126" s="174">
        <f t="shared" si="18"/>
        <v>0</v>
      </c>
      <c r="AH126" s="174">
        <f t="shared" si="18"/>
        <v>0</v>
      </c>
      <c r="AI126" s="177">
        <f t="shared" si="18"/>
        <v>2</v>
      </c>
      <c r="AJ126" s="178">
        <f t="shared" si="18"/>
        <v>4</v>
      </c>
      <c r="AK126" s="174">
        <f t="shared" si="18"/>
        <v>0</v>
      </c>
      <c r="AL126" s="174">
        <f t="shared" si="18"/>
        <v>0</v>
      </c>
      <c r="AM126" s="174">
        <f t="shared" si="18"/>
        <v>0</v>
      </c>
      <c r="AN126" s="177">
        <f t="shared" si="18"/>
        <v>5</v>
      </c>
      <c r="AO126" s="179"/>
      <c r="AP126" s="180"/>
    </row>
    <row r="127" spans="1:42" s="1" customFormat="1" ht="12.75">
      <c r="A127" s="37" t="s">
        <v>422</v>
      </c>
      <c r="B127" s="38" t="s">
        <v>482</v>
      </c>
      <c r="C127" s="39" t="s">
        <v>73</v>
      </c>
      <c r="D127" s="40">
        <f>F127+G127+H127+K127+L127+M127+P127+Q127+R127+U127+V127+W127+Z127+AA127+AB127+AE127+AF127+AG127+AJ127+AK127+AL127</f>
        <v>2</v>
      </c>
      <c r="E127" s="41">
        <f>J127+O127+T127+Y127+AD127+AI127+AN127</f>
        <v>3</v>
      </c>
      <c r="F127" s="59"/>
      <c r="G127" s="59"/>
      <c r="H127" s="42"/>
      <c r="I127" s="42"/>
      <c r="J127" s="46"/>
      <c r="K127" s="58"/>
      <c r="L127" s="42"/>
      <c r="M127" s="42"/>
      <c r="N127" s="42"/>
      <c r="O127" s="45"/>
      <c r="P127" s="42"/>
      <c r="Q127" s="42"/>
      <c r="R127" s="42"/>
      <c r="S127" s="42"/>
      <c r="T127" s="46"/>
      <c r="U127" s="58"/>
      <c r="V127" s="42"/>
      <c r="W127" s="42"/>
      <c r="X127" s="42"/>
      <c r="Y127" s="45"/>
      <c r="Z127" s="42">
        <v>2</v>
      </c>
      <c r="AA127" s="42">
        <v>0</v>
      </c>
      <c r="AB127" s="42">
        <v>0</v>
      </c>
      <c r="AC127" s="42" t="s">
        <v>21</v>
      </c>
      <c r="AD127" s="46">
        <v>3</v>
      </c>
      <c r="AE127" s="58"/>
      <c r="AF127" s="42"/>
      <c r="AG127" s="42"/>
      <c r="AH127" s="42"/>
      <c r="AI127" s="45"/>
      <c r="AJ127" s="42"/>
      <c r="AK127" s="42"/>
      <c r="AL127" s="42"/>
      <c r="AM127" s="42"/>
      <c r="AN127" s="46"/>
      <c r="AO127" s="47"/>
      <c r="AP127" s="1166" t="s">
        <v>124</v>
      </c>
    </row>
    <row r="128" spans="1:42" s="1" customFormat="1" ht="12.75">
      <c r="A128" s="37" t="s">
        <v>423</v>
      </c>
      <c r="B128" s="38" t="s">
        <v>483</v>
      </c>
      <c r="C128" s="39" t="s">
        <v>74</v>
      </c>
      <c r="D128" s="40">
        <f>F128+G128+H128+K128+L128+M128+P128+Q128+R128+U128+V128+W128+Z128+AA128+AB128+AE128+AF128+AG128+AJ128+AK128+AL128</f>
        <v>2</v>
      </c>
      <c r="E128" s="41">
        <f>J128+O128+T128+Y128+AD128+AI128+AN128</f>
        <v>2</v>
      </c>
      <c r="F128" s="59"/>
      <c r="G128" s="59"/>
      <c r="H128" s="42"/>
      <c r="I128" s="42"/>
      <c r="J128" s="46"/>
      <c r="K128" s="58"/>
      <c r="L128" s="42"/>
      <c r="M128" s="42"/>
      <c r="N128" s="42"/>
      <c r="O128" s="45"/>
      <c r="P128" s="42"/>
      <c r="Q128" s="42"/>
      <c r="R128" s="42"/>
      <c r="S128" s="42"/>
      <c r="T128" s="46"/>
      <c r="U128" s="58"/>
      <c r="V128" s="42"/>
      <c r="W128" s="42"/>
      <c r="X128" s="42"/>
      <c r="Y128" s="45"/>
      <c r="Z128" s="42"/>
      <c r="AA128" s="42"/>
      <c r="AB128" s="42"/>
      <c r="AC128" s="42"/>
      <c r="AD128" s="46"/>
      <c r="AE128" s="58">
        <v>2</v>
      </c>
      <c r="AF128" s="42">
        <v>0</v>
      </c>
      <c r="AG128" s="42">
        <v>0</v>
      </c>
      <c r="AH128" s="42" t="s">
        <v>21</v>
      </c>
      <c r="AI128" s="45">
        <v>2</v>
      </c>
      <c r="AJ128" s="42"/>
      <c r="AK128" s="42"/>
      <c r="AL128" s="42"/>
      <c r="AM128" s="42"/>
      <c r="AN128" s="45"/>
      <c r="AO128" s="47"/>
      <c r="AP128" s="1164" t="s">
        <v>124</v>
      </c>
    </row>
    <row r="129" spans="1:42" s="1" customFormat="1" ht="12.75">
      <c r="A129" s="37" t="s">
        <v>424</v>
      </c>
      <c r="B129" s="38" t="s">
        <v>484</v>
      </c>
      <c r="C129" s="39" t="s">
        <v>75</v>
      </c>
      <c r="D129" s="90">
        <f>F129+G129+H129+K129+L129+M129+P129+Q129+R129+U129+V129+W129+Z129+AA129+AB129+AE129+AF129+AG129+AJ129+AK129+AL129</f>
        <v>2</v>
      </c>
      <c r="E129" s="91">
        <f>J129+O129+T129+Y129+AD129+AI129+AN129</f>
        <v>2</v>
      </c>
      <c r="F129" s="92"/>
      <c r="G129" s="92"/>
      <c r="H129" s="93"/>
      <c r="I129" s="93"/>
      <c r="J129" s="96"/>
      <c r="K129" s="111"/>
      <c r="L129" s="93"/>
      <c r="M129" s="93"/>
      <c r="N129" s="93"/>
      <c r="O129" s="95"/>
      <c r="P129" s="93"/>
      <c r="Q129" s="93"/>
      <c r="R129" s="93"/>
      <c r="S129" s="93"/>
      <c r="T129" s="96"/>
      <c r="U129" s="111"/>
      <c r="V129" s="93"/>
      <c r="W129" s="93"/>
      <c r="X129" s="93"/>
      <c r="Y129" s="95"/>
      <c r="Z129" s="93"/>
      <c r="AA129" s="93"/>
      <c r="AB129" s="93"/>
      <c r="AC129" s="93"/>
      <c r="AD129" s="96"/>
      <c r="AE129" s="111"/>
      <c r="AF129" s="93"/>
      <c r="AG129" s="93"/>
      <c r="AH129" s="93"/>
      <c r="AI129" s="95"/>
      <c r="AJ129" s="93">
        <v>2</v>
      </c>
      <c r="AK129" s="93">
        <v>0</v>
      </c>
      <c r="AL129" s="93">
        <v>0</v>
      </c>
      <c r="AM129" s="93" t="s">
        <v>21</v>
      </c>
      <c r="AN129" s="95">
        <v>2</v>
      </c>
      <c r="AO129" s="97"/>
      <c r="AP129" s="1164" t="s">
        <v>124</v>
      </c>
    </row>
    <row r="130" spans="1:42" s="1" customFormat="1" ht="13.5" thickBot="1">
      <c r="A130" s="156" t="s">
        <v>425</v>
      </c>
      <c r="B130" s="38" t="s">
        <v>485</v>
      </c>
      <c r="C130" s="158" t="s">
        <v>194</v>
      </c>
      <c r="D130" s="159">
        <f>F130+G130+H130+K130+L130+M130+P130+Q130+R130+U130+V130+W130+Z130+AA130+AB130+AE130+AF130+AG130+AJ130+AK130+AL130</f>
        <v>2</v>
      </c>
      <c r="E130" s="160">
        <f>J130+O130+T130+Y130+AD130+AI130+AN130</f>
        <v>3</v>
      </c>
      <c r="F130" s="161"/>
      <c r="G130" s="161"/>
      <c r="H130" s="114"/>
      <c r="I130" s="114"/>
      <c r="J130" s="100"/>
      <c r="K130" s="181"/>
      <c r="L130" s="182"/>
      <c r="M130" s="183"/>
      <c r="N130" s="183"/>
      <c r="O130" s="184"/>
      <c r="P130" s="161"/>
      <c r="Q130" s="161"/>
      <c r="R130" s="114"/>
      <c r="S130" s="114"/>
      <c r="T130" s="100"/>
      <c r="U130" s="185"/>
      <c r="V130" s="183"/>
      <c r="W130" s="183"/>
      <c r="X130" s="183"/>
      <c r="Y130" s="184"/>
      <c r="Z130" s="114"/>
      <c r="AA130" s="114"/>
      <c r="AB130" s="114"/>
      <c r="AC130" s="114"/>
      <c r="AD130" s="100"/>
      <c r="AE130" s="181"/>
      <c r="AF130" s="182"/>
      <c r="AG130" s="183"/>
      <c r="AH130" s="183"/>
      <c r="AI130" s="184"/>
      <c r="AJ130" s="161">
        <v>2</v>
      </c>
      <c r="AK130" s="161">
        <v>0</v>
      </c>
      <c r="AL130" s="114">
        <v>0</v>
      </c>
      <c r="AM130" s="114" t="s">
        <v>21</v>
      </c>
      <c r="AN130" s="100">
        <v>3</v>
      </c>
      <c r="AO130" s="116"/>
      <c r="AP130" s="1167" t="s">
        <v>124</v>
      </c>
    </row>
    <row r="131" spans="1:42" s="7" customFormat="1" ht="13.5" thickBot="1">
      <c r="A131" s="186" t="s">
        <v>426</v>
      </c>
      <c r="B131" s="343" t="s">
        <v>527</v>
      </c>
      <c r="C131" s="187" t="s">
        <v>45</v>
      </c>
      <c r="D131" s="188">
        <f>F131+G131+H131+K131+L131+M131+P131+Q131+R131+U131+V131+W131+Z131+AA131+AB131+AE131+AF131+AG131+AJ131+AK131+AL131</f>
        <v>12</v>
      </c>
      <c r="E131" s="165">
        <f>J131+O131+T131+Y131+AD131+AI131+AN131</f>
        <v>15</v>
      </c>
      <c r="F131" s="166"/>
      <c r="G131" s="367"/>
      <c r="H131" s="367"/>
      <c r="I131" s="367"/>
      <c r="J131" s="368"/>
      <c r="K131" s="166"/>
      <c r="L131" s="367"/>
      <c r="M131" s="367"/>
      <c r="N131" s="367"/>
      <c r="O131" s="368"/>
      <c r="P131" s="166"/>
      <c r="Q131" s="367"/>
      <c r="R131" s="367"/>
      <c r="S131" s="367"/>
      <c r="T131" s="368"/>
      <c r="U131" s="166"/>
      <c r="V131" s="367"/>
      <c r="W131" s="367"/>
      <c r="X131" s="367"/>
      <c r="Y131" s="368"/>
      <c r="Z131" s="166"/>
      <c r="AA131" s="367"/>
      <c r="AB131" s="367"/>
      <c r="AC131" s="367"/>
      <c r="AD131" s="368"/>
      <c r="AE131" s="166"/>
      <c r="AF131" s="367"/>
      <c r="AG131" s="367"/>
      <c r="AH131" s="367"/>
      <c r="AI131" s="368"/>
      <c r="AJ131" s="166">
        <v>0</v>
      </c>
      <c r="AK131" s="367">
        <v>0</v>
      </c>
      <c r="AL131" s="367">
        <v>12</v>
      </c>
      <c r="AM131" s="367"/>
      <c r="AN131" s="368">
        <v>15</v>
      </c>
      <c r="AO131" s="170"/>
      <c r="AP131" s="137"/>
    </row>
    <row r="132" spans="1:42" s="1" customFormat="1" ht="13.5" thickBot="1">
      <c r="A132" s="189"/>
      <c r="B132" s="190"/>
      <c r="C132" s="191" t="s">
        <v>46</v>
      </c>
      <c r="D132" s="192">
        <f>D55+D32+D19+D8+D131</f>
        <v>166</v>
      </c>
      <c r="E132" s="192">
        <f aca="true" t="shared" si="19" ref="E132:AN132">E55+E32+E19+E8</f>
        <v>210</v>
      </c>
      <c r="F132" s="193">
        <f t="shared" si="19"/>
        <v>16</v>
      </c>
      <c r="G132" s="193">
        <f t="shared" si="19"/>
        <v>6</v>
      </c>
      <c r="H132" s="193">
        <f t="shared" si="19"/>
        <v>0</v>
      </c>
      <c r="I132" s="193">
        <f t="shared" si="19"/>
        <v>0</v>
      </c>
      <c r="J132" s="369">
        <f t="shared" si="19"/>
        <v>30</v>
      </c>
      <c r="K132" s="370">
        <f t="shared" si="19"/>
        <v>15</v>
      </c>
      <c r="L132" s="193">
        <f t="shared" si="19"/>
        <v>7</v>
      </c>
      <c r="M132" s="193">
        <f t="shared" si="19"/>
        <v>2</v>
      </c>
      <c r="N132" s="193">
        <f t="shared" si="19"/>
        <v>0</v>
      </c>
      <c r="O132" s="369">
        <f t="shared" si="19"/>
        <v>31</v>
      </c>
      <c r="P132" s="370">
        <f t="shared" si="19"/>
        <v>14</v>
      </c>
      <c r="Q132" s="193">
        <f t="shared" si="19"/>
        <v>8</v>
      </c>
      <c r="R132" s="193">
        <f t="shared" si="19"/>
        <v>2</v>
      </c>
      <c r="S132" s="193">
        <f t="shared" si="19"/>
        <v>0</v>
      </c>
      <c r="T132" s="369">
        <f t="shared" si="19"/>
        <v>29</v>
      </c>
      <c r="U132" s="370">
        <f t="shared" si="19"/>
        <v>14</v>
      </c>
      <c r="V132" s="193">
        <f t="shared" si="19"/>
        <v>7</v>
      </c>
      <c r="W132" s="193">
        <f t="shared" si="19"/>
        <v>3</v>
      </c>
      <c r="X132" s="193">
        <f t="shared" si="19"/>
        <v>0</v>
      </c>
      <c r="Y132" s="369">
        <f t="shared" si="19"/>
        <v>30</v>
      </c>
      <c r="Z132" s="370">
        <f t="shared" si="19"/>
        <v>17</v>
      </c>
      <c r="AA132" s="193">
        <f t="shared" si="19"/>
        <v>6</v>
      </c>
      <c r="AB132" s="193">
        <f t="shared" si="19"/>
        <v>2</v>
      </c>
      <c r="AC132" s="193">
        <f t="shared" si="19"/>
        <v>0</v>
      </c>
      <c r="AD132" s="369">
        <f t="shared" si="19"/>
        <v>30</v>
      </c>
      <c r="AE132" s="370">
        <f t="shared" si="19"/>
        <v>16</v>
      </c>
      <c r="AF132" s="193">
        <f t="shared" si="19"/>
        <v>8</v>
      </c>
      <c r="AG132" s="193">
        <f t="shared" si="19"/>
        <v>1</v>
      </c>
      <c r="AH132" s="193">
        <f t="shared" si="19"/>
        <v>0</v>
      </c>
      <c r="AI132" s="369">
        <f t="shared" si="19"/>
        <v>32</v>
      </c>
      <c r="AJ132" s="370">
        <f t="shared" si="19"/>
        <v>6</v>
      </c>
      <c r="AK132" s="193">
        <f t="shared" si="19"/>
        <v>0</v>
      </c>
      <c r="AL132" s="193">
        <f t="shared" si="19"/>
        <v>16</v>
      </c>
      <c r="AM132" s="193">
        <f t="shared" si="19"/>
        <v>0</v>
      </c>
      <c r="AN132" s="193">
        <f t="shared" si="19"/>
        <v>28</v>
      </c>
      <c r="AO132" s="194"/>
      <c r="AP132" s="195"/>
    </row>
    <row r="133" spans="1:42" s="1" customFormat="1" ht="13.5" thickTop="1">
      <c r="A133" s="196"/>
      <c r="B133" s="197"/>
      <c r="C133" s="198" t="s">
        <v>86</v>
      </c>
      <c r="D133" s="199">
        <f>I133+N133+S133+X133+AC133+AH133+AM133</f>
        <v>0</v>
      </c>
      <c r="E133" s="200"/>
      <c r="F133" s="201"/>
      <c r="G133" s="202"/>
      <c r="H133" s="203"/>
      <c r="I133" s="203" t="s">
        <v>88</v>
      </c>
      <c r="J133" s="204"/>
      <c r="K133" s="203"/>
      <c r="L133" s="203"/>
      <c r="M133" s="203"/>
      <c r="N133" s="203" t="s">
        <v>88</v>
      </c>
      <c r="O133" s="204"/>
      <c r="P133" s="203"/>
      <c r="Q133" s="203"/>
      <c r="R133" s="203"/>
      <c r="S133" s="203" t="s">
        <v>88</v>
      </c>
      <c r="T133" s="205"/>
      <c r="U133" s="206"/>
      <c r="V133" s="203"/>
      <c r="W133" s="203"/>
      <c r="X133" s="203" t="s">
        <v>88</v>
      </c>
      <c r="Y133" s="204"/>
      <c r="Z133" s="203"/>
      <c r="AA133" s="203"/>
      <c r="AB133" s="203"/>
      <c r="AC133" s="203" t="s">
        <v>88</v>
      </c>
      <c r="AD133" s="205"/>
      <c r="AE133" s="206"/>
      <c r="AF133" s="203"/>
      <c r="AG133" s="203"/>
      <c r="AH133" s="203" t="s">
        <v>88</v>
      </c>
      <c r="AI133" s="205"/>
      <c r="AJ133" s="206"/>
      <c r="AK133" s="203"/>
      <c r="AL133" s="203"/>
      <c r="AM133" s="203" t="s">
        <v>88</v>
      </c>
      <c r="AN133" s="207"/>
      <c r="AO133" s="208"/>
      <c r="AP133" s="209"/>
    </row>
    <row r="134" spans="1:42" s="1" customFormat="1" ht="12.75">
      <c r="A134" s="49"/>
      <c r="B134" s="210"/>
      <c r="C134" s="211" t="s">
        <v>87</v>
      </c>
      <c r="D134" s="212">
        <f>I134+N134+S134+X134+AC134+AH134+AM134</f>
        <v>32</v>
      </c>
      <c r="E134" s="213"/>
      <c r="F134" s="58"/>
      <c r="G134" s="42"/>
      <c r="H134" s="42"/>
      <c r="I134" s="42">
        <f>COUNTIF(I57:I63,"v")+COUNTIF(I9:I54,"v")+COUNTIF(I88:I93,"v")+COUNTIF(I127:I130,"v")</f>
        <v>5</v>
      </c>
      <c r="J134" s="57"/>
      <c r="K134" s="42"/>
      <c r="L134" s="42"/>
      <c r="M134" s="42"/>
      <c r="N134" s="42">
        <f>COUNTIF(N57:N63,"v")+COUNTIF(N9:N54,"v")+COUNTIF(N88:N93,"v")+COUNTIF(N127:N130,"v")</f>
        <v>5</v>
      </c>
      <c r="O134" s="57"/>
      <c r="P134" s="42"/>
      <c r="Q134" s="42"/>
      <c r="R134" s="42"/>
      <c r="S134" s="42">
        <f>COUNTIF(S57:S63,"v")+COUNTIF(S9:S54,"v")+COUNTIF(S88:S93,"v")+COUNTIF(S127:S130,"v")</f>
        <v>5</v>
      </c>
      <c r="T134" s="214"/>
      <c r="U134" s="58"/>
      <c r="V134" s="42"/>
      <c r="W134" s="42"/>
      <c r="X134" s="42">
        <f>COUNTIF(X58:X63,"v")+COUNTIF(X9:X54,"v")+COUNTIF(X88:X93,"v")+COUNTIF(X127:X130,"v")</f>
        <v>5</v>
      </c>
      <c r="Y134" s="57"/>
      <c r="Z134" s="42"/>
      <c r="AA134" s="42"/>
      <c r="AB134" s="42"/>
      <c r="AC134" s="42">
        <f>COUNTIF(AC58:AC63,"v")+COUNTIF(AC9:AC54,"v")+COUNTIF(AC88:AC97,"v")+COUNTIF(AC127:AC130,"v")</f>
        <v>5</v>
      </c>
      <c r="AD134" s="214"/>
      <c r="AE134" s="58"/>
      <c r="AF134" s="42"/>
      <c r="AG134" s="42"/>
      <c r="AH134" s="42">
        <f>COUNTIF(AH58:AH63,"v")+COUNTIF(AH9:AH54,"v")+COUNTIF(AH88:AH93,"v")+COUNTIF(AH127:AH130,"v")</f>
        <v>5</v>
      </c>
      <c r="AI134" s="214"/>
      <c r="AJ134" s="58"/>
      <c r="AK134" s="42"/>
      <c r="AL134" s="42"/>
      <c r="AM134" s="42">
        <f>COUNTIF(AM57:AM63,"v")+COUNTIF(AM9:AM54,"v")+COUNTIF(AM93,"v")+COUNTIF(AM127:AM130,"v")</f>
        <v>2</v>
      </c>
      <c r="AN134" s="45"/>
      <c r="AO134" s="215"/>
      <c r="AP134" s="55"/>
    </row>
    <row r="135" spans="1:42" s="1" customFormat="1" ht="13.5" thickBot="1">
      <c r="A135" s="216"/>
      <c r="B135" s="217"/>
      <c r="C135" s="218" t="s">
        <v>47</v>
      </c>
      <c r="D135" s="219">
        <f>I135+N135+S135+X135+AC135+AH135+AM135</f>
        <v>17</v>
      </c>
      <c r="E135" s="220"/>
      <c r="F135" s="132"/>
      <c r="G135" s="129"/>
      <c r="H135" s="129"/>
      <c r="I135" s="42">
        <f>COUNTIF(I57:I63,"f")+COUNTIF(I10:I55,"f")+COUNTIF(I88:I93,"f")+COUNTIF(I127:I130,"f")</f>
        <v>2</v>
      </c>
      <c r="J135" s="221"/>
      <c r="K135" s="129"/>
      <c r="L135" s="129"/>
      <c r="M135" s="129"/>
      <c r="N135" s="42">
        <f>COUNTIF(N57:N63,"f")+COUNTIF(N10:N55,"f")+COUNTIF(N88:N93,"f")+COUNTIF(N127:N130,"f")</f>
        <v>3</v>
      </c>
      <c r="O135" s="221"/>
      <c r="P135" s="129"/>
      <c r="Q135" s="222"/>
      <c r="R135" s="129"/>
      <c r="S135" s="42">
        <f>COUNTIF(S57:S63,"f")+COUNTIF(S10:S55,"f")+COUNTIF(S88:S93,"f")+COUNTIF(S127:S130,"f")</f>
        <v>2</v>
      </c>
      <c r="T135" s="223"/>
      <c r="U135" s="132"/>
      <c r="V135" s="129"/>
      <c r="W135" s="129"/>
      <c r="X135" s="42">
        <f>COUNTIF(X58:X63,"f")+COUNTIF(X10:X55,"f")+COUNTIF(X88:X93,"f")+COUNTIF(X127:X130,"f")</f>
        <v>2</v>
      </c>
      <c r="Y135" s="221"/>
      <c r="Z135" s="129"/>
      <c r="AA135" s="129"/>
      <c r="AB135" s="129"/>
      <c r="AC135" s="42">
        <f>COUNTIF(AC58:AC63,"f")+COUNTIF(AC10:AC55,"f")+COUNTIF(AC88:AC93,"f")+COUNTIF(AC127:AC130,"f")</f>
        <v>4</v>
      </c>
      <c r="AD135" s="223"/>
      <c r="AE135" s="132"/>
      <c r="AF135" s="129"/>
      <c r="AG135" s="129"/>
      <c r="AH135" s="42">
        <f>COUNTIF(AH58:AH63,"f")+COUNTIF(AH10:AH55,"f")+COUNTIF(AH88:AH93,"f")+COUNTIF(AH127:AH130,"f")</f>
        <v>3</v>
      </c>
      <c r="AI135" s="223"/>
      <c r="AJ135" s="132"/>
      <c r="AK135" s="129"/>
      <c r="AL135" s="129"/>
      <c r="AM135" s="42">
        <f>COUNTIF(AM57:AM63,"f")+COUNTIF(AM10:AM55,"f")+COUNTIF(AM88:AM93,"f")+COUNTIF(AM127:AM130,"f")</f>
        <v>1</v>
      </c>
      <c r="AN135" s="130"/>
      <c r="AO135" s="224"/>
      <c r="AP135" s="225"/>
    </row>
    <row r="136" spans="1:42" s="1" customFormat="1" ht="13.5" thickBot="1">
      <c r="A136" s="101"/>
      <c r="B136" s="226"/>
      <c r="C136" s="227"/>
      <c r="D136" s="228">
        <f aca="true" t="shared" si="20" ref="D136:AN136">SUM(D137:D138)</f>
        <v>9</v>
      </c>
      <c r="E136" s="229">
        <f t="shared" si="20"/>
        <v>3</v>
      </c>
      <c r="F136" s="230">
        <f t="shared" si="20"/>
        <v>0</v>
      </c>
      <c r="G136" s="230">
        <f t="shared" si="20"/>
        <v>0</v>
      </c>
      <c r="H136" s="230">
        <f t="shared" si="20"/>
        <v>0</v>
      </c>
      <c r="I136" s="230">
        <f t="shared" si="20"/>
        <v>0</v>
      </c>
      <c r="J136" s="230">
        <f t="shared" si="20"/>
        <v>0</v>
      </c>
      <c r="K136" s="371">
        <f t="shared" si="20"/>
        <v>2</v>
      </c>
      <c r="L136" s="230">
        <f t="shared" si="20"/>
        <v>0</v>
      </c>
      <c r="M136" s="230">
        <f t="shared" si="20"/>
        <v>0</v>
      </c>
      <c r="N136" s="230">
        <f t="shared" si="20"/>
        <v>0</v>
      </c>
      <c r="O136" s="230">
        <f t="shared" si="20"/>
        <v>0</v>
      </c>
      <c r="P136" s="371">
        <f t="shared" si="20"/>
        <v>2</v>
      </c>
      <c r="Q136" s="230">
        <f t="shared" si="20"/>
        <v>5</v>
      </c>
      <c r="R136" s="230">
        <f t="shared" si="20"/>
        <v>0</v>
      </c>
      <c r="S136" s="230">
        <f t="shared" si="20"/>
        <v>0</v>
      </c>
      <c r="T136" s="230">
        <f t="shared" si="20"/>
        <v>3</v>
      </c>
      <c r="U136" s="371">
        <f t="shared" si="20"/>
        <v>0</v>
      </c>
      <c r="V136" s="230">
        <f t="shared" si="20"/>
        <v>0</v>
      </c>
      <c r="W136" s="230">
        <f t="shared" si="20"/>
        <v>0</v>
      </c>
      <c r="X136" s="230">
        <f t="shared" si="20"/>
        <v>0</v>
      </c>
      <c r="Y136" s="230">
        <f t="shared" si="20"/>
        <v>0</v>
      </c>
      <c r="Z136" s="371">
        <f t="shared" si="20"/>
        <v>0</v>
      </c>
      <c r="AA136" s="230">
        <f t="shared" si="20"/>
        <v>0</v>
      </c>
      <c r="AB136" s="230">
        <f t="shared" si="20"/>
        <v>0</v>
      </c>
      <c r="AC136" s="230">
        <f t="shared" si="20"/>
        <v>0</v>
      </c>
      <c r="AD136" s="230">
        <f t="shared" si="20"/>
        <v>0</v>
      </c>
      <c r="AE136" s="371">
        <f t="shared" si="20"/>
        <v>0</v>
      </c>
      <c r="AF136" s="230">
        <f t="shared" si="20"/>
        <v>0</v>
      </c>
      <c r="AG136" s="230">
        <f t="shared" si="20"/>
        <v>0</v>
      </c>
      <c r="AH136" s="230">
        <f t="shared" si="20"/>
        <v>0</v>
      </c>
      <c r="AI136" s="230">
        <f t="shared" si="20"/>
        <v>0</v>
      </c>
      <c r="AJ136" s="371">
        <f t="shared" si="20"/>
        <v>0</v>
      </c>
      <c r="AK136" s="230">
        <f t="shared" si="20"/>
        <v>0</v>
      </c>
      <c r="AL136" s="230">
        <f t="shared" si="20"/>
        <v>0</v>
      </c>
      <c r="AM136" s="230">
        <f t="shared" si="20"/>
        <v>0</v>
      </c>
      <c r="AN136" s="230">
        <f t="shared" si="20"/>
        <v>0</v>
      </c>
      <c r="AO136" s="69"/>
      <c r="AP136" s="231"/>
    </row>
    <row r="137" spans="1:42" s="1" customFormat="1" ht="12.75">
      <c r="A137" s="232" t="s">
        <v>70</v>
      </c>
      <c r="B137" s="88" t="s">
        <v>83</v>
      </c>
      <c r="C137" s="27" t="s">
        <v>80</v>
      </c>
      <c r="D137" s="233">
        <f>F137+G137+H137+K137+L137+M137+P137+Q137+R137+U137+V137+W137+Z137+AA137+AB137+AE137+AF137+AG137+AJ137+AK137+AL137</f>
        <v>5</v>
      </c>
      <c r="E137" s="91">
        <f>J137+O137+T137+Y137+AD137+AI137+AN137</f>
        <v>3</v>
      </c>
      <c r="F137" s="93"/>
      <c r="G137" s="93"/>
      <c r="H137" s="93"/>
      <c r="I137" s="93"/>
      <c r="J137" s="95"/>
      <c r="K137" s="93"/>
      <c r="L137" s="93"/>
      <c r="M137" s="93"/>
      <c r="N137" s="93"/>
      <c r="O137" s="95"/>
      <c r="P137" s="234">
        <v>0</v>
      </c>
      <c r="Q137" s="234">
        <v>5</v>
      </c>
      <c r="R137" s="234">
        <v>0</v>
      </c>
      <c r="S137" s="234" t="s">
        <v>25</v>
      </c>
      <c r="T137" s="235">
        <v>3</v>
      </c>
      <c r="U137" s="93"/>
      <c r="V137" s="93"/>
      <c r="W137" s="93"/>
      <c r="X137" s="93"/>
      <c r="Y137" s="95"/>
      <c r="Z137" s="93"/>
      <c r="AA137" s="93"/>
      <c r="AB137" s="93"/>
      <c r="AC137" s="93"/>
      <c r="AD137" s="95"/>
      <c r="AE137" s="92"/>
      <c r="AF137" s="92"/>
      <c r="AG137" s="93"/>
      <c r="AH137" s="93"/>
      <c r="AI137" s="95"/>
      <c r="AJ137" s="93"/>
      <c r="AK137" s="93"/>
      <c r="AL137" s="93"/>
      <c r="AM137" s="93"/>
      <c r="AN137" s="236"/>
      <c r="AO137" s="97"/>
      <c r="AP137" s="98"/>
    </row>
    <row r="138" spans="1:42" s="1" customFormat="1" ht="13.5" thickBot="1">
      <c r="A138" s="237" t="s">
        <v>71</v>
      </c>
      <c r="B138" s="238" t="s">
        <v>82</v>
      </c>
      <c r="C138" s="239" t="s">
        <v>48</v>
      </c>
      <c r="D138" s="240">
        <f>F138+G138+H138+K138+L138+M138+P138+Q138+R138+U138+V138+W138+Z138+AA138+AB138+AE138+AF138+AG138+AJ138+AK138+AL138</f>
        <v>4</v>
      </c>
      <c r="E138" s="241">
        <f>J138+O138+T138+Y138+AD138+AI138+AN138</f>
        <v>0</v>
      </c>
      <c r="F138" s="242"/>
      <c r="G138" s="242"/>
      <c r="H138" s="242"/>
      <c r="I138" s="242"/>
      <c r="J138" s="243"/>
      <c r="K138" s="242">
        <v>2</v>
      </c>
      <c r="L138" s="242">
        <v>0</v>
      </c>
      <c r="M138" s="242">
        <v>0</v>
      </c>
      <c r="N138" s="242" t="s">
        <v>49</v>
      </c>
      <c r="O138" s="243">
        <v>0</v>
      </c>
      <c r="P138" s="244">
        <v>2</v>
      </c>
      <c r="Q138" s="244">
        <v>0</v>
      </c>
      <c r="R138" s="244">
        <v>0</v>
      </c>
      <c r="S138" s="244" t="s">
        <v>49</v>
      </c>
      <c r="T138" s="245">
        <v>0</v>
      </c>
      <c r="U138" s="242"/>
      <c r="V138" s="242"/>
      <c r="W138" s="242"/>
      <c r="X138" s="242"/>
      <c r="Y138" s="243"/>
      <c r="Z138" s="242"/>
      <c r="AA138" s="242"/>
      <c r="AB138" s="242"/>
      <c r="AC138" s="242"/>
      <c r="AD138" s="243"/>
      <c r="AE138" s="246"/>
      <c r="AF138" s="246"/>
      <c r="AG138" s="242"/>
      <c r="AH138" s="242"/>
      <c r="AI138" s="243"/>
      <c r="AJ138" s="242"/>
      <c r="AK138" s="242"/>
      <c r="AL138" s="242"/>
      <c r="AM138" s="242"/>
      <c r="AN138" s="247"/>
      <c r="AO138" s="194"/>
      <c r="AP138" s="248"/>
    </row>
    <row r="139" spans="1:42" ht="13.5" thickTop="1">
      <c r="A139" s="249"/>
      <c r="B139" s="250"/>
      <c r="C139" s="251"/>
      <c r="D139" s="252"/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4"/>
      <c r="AP139" s="253"/>
    </row>
    <row r="140" spans="1:42" ht="12.75">
      <c r="A140" s="249"/>
      <c r="B140" s="250"/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  <c r="AI140" s="253"/>
      <c r="AJ140" s="253"/>
      <c r="AK140" s="253"/>
      <c r="AL140" s="253"/>
      <c r="AM140" s="253"/>
      <c r="AN140" s="253"/>
      <c r="AO140" s="254"/>
      <c r="AP140" s="253"/>
    </row>
    <row r="141" spans="1:43" ht="53.25" customHeight="1">
      <c r="A141" s="1191" t="s">
        <v>76</v>
      </c>
      <c r="B141" s="1192"/>
      <c r="C141" s="1193" t="s">
        <v>89</v>
      </c>
      <c r="D141" s="1193"/>
      <c r="E141" s="1193"/>
      <c r="F141" s="1193"/>
      <c r="G141" s="1193"/>
      <c r="H141" s="1193"/>
      <c r="I141" s="1193"/>
      <c r="J141" s="1193"/>
      <c r="K141" s="1193"/>
      <c r="L141" s="1193"/>
      <c r="M141" s="1193"/>
      <c r="N141" s="1193"/>
      <c r="O141" s="257"/>
      <c r="P141" s="257"/>
      <c r="Q141" s="257"/>
      <c r="R141" s="257"/>
      <c r="S141" s="257"/>
      <c r="T141" s="257"/>
      <c r="U141" s="1189" t="s">
        <v>78</v>
      </c>
      <c r="V141" s="1189"/>
      <c r="W141" s="1189"/>
      <c r="X141" s="1189"/>
      <c r="Y141" s="1189"/>
      <c r="Z141" s="1189" t="s">
        <v>79</v>
      </c>
      <c r="AA141" s="1189"/>
      <c r="AB141" s="1189"/>
      <c r="AC141" s="1189"/>
      <c r="AD141" s="1189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4"/>
      <c r="AP141" s="253"/>
      <c r="AQ141">
        <f>SUM(E8,E19,E32,E55,E126,E131)</f>
        <v>235</v>
      </c>
    </row>
    <row r="142" spans="1:42" ht="25.5" customHeight="1" thickBot="1">
      <c r="A142" s="1194"/>
      <c r="B142" s="1194"/>
      <c r="C142" s="1195"/>
      <c r="D142" s="1195"/>
      <c r="E142" s="1195"/>
      <c r="F142" s="1195"/>
      <c r="G142" s="1195"/>
      <c r="H142" s="1195"/>
      <c r="I142" s="1195"/>
      <c r="J142" s="1195"/>
      <c r="K142" s="1195"/>
      <c r="L142" s="1195"/>
      <c r="M142" s="1195"/>
      <c r="N142" s="1195"/>
      <c r="O142" s="257"/>
      <c r="P142" s="257"/>
      <c r="Q142" s="257"/>
      <c r="R142" s="257"/>
      <c r="S142" s="257"/>
      <c r="T142" s="257"/>
      <c r="U142" s="1196"/>
      <c r="V142" s="1196"/>
      <c r="W142" s="1196"/>
      <c r="X142" s="1196"/>
      <c r="Y142" s="1196"/>
      <c r="Z142" s="1189" t="s">
        <v>81</v>
      </c>
      <c r="AA142" s="1189"/>
      <c r="AB142" s="1189"/>
      <c r="AC142" s="1189"/>
      <c r="AD142" s="1189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4"/>
      <c r="AP142" s="253"/>
    </row>
    <row r="143" spans="1:42" ht="13.5" thickTop="1">
      <c r="A143" s="1205" t="s">
        <v>90</v>
      </c>
      <c r="B143" s="1206"/>
      <c r="C143" s="1207"/>
      <c r="D143" s="1208" t="s">
        <v>91</v>
      </c>
      <c r="E143" s="1210" t="s">
        <v>77</v>
      </c>
      <c r="F143" s="1202" t="s">
        <v>92</v>
      </c>
      <c r="G143" s="1203"/>
      <c r="H143" s="1203"/>
      <c r="I143" s="1203"/>
      <c r="J143" s="1204"/>
      <c r="K143" s="1202" t="s">
        <v>92</v>
      </c>
      <c r="L143" s="1203"/>
      <c r="M143" s="1203"/>
      <c r="N143" s="1203"/>
      <c r="O143" s="1204"/>
      <c r="P143" s="257"/>
      <c r="Q143" s="257"/>
      <c r="R143" s="257"/>
      <c r="S143" s="257"/>
      <c r="T143" s="257"/>
      <c r="U143" s="1196"/>
      <c r="V143" s="1196"/>
      <c r="W143" s="1196"/>
      <c r="X143" s="1196"/>
      <c r="Y143" s="1196"/>
      <c r="Z143" s="257"/>
      <c r="AA143" s="257"/>
      <c r="AB143" s="257"/>
      <c r="AC143" s="257"/>
      <c r="AD143" s="257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4"/>
      <c r="AP143" s="253"/>
    </row>
    <row r="144" spans="1:42" ht="12.75">
      <c r="A144" s="258"/>
      <c r="B144" s="259" t="s">
        <v>2</v>
      </c>
      <c r="C144" s="260" t="s">
        <v>3</v>
      </c>
      <c r="D144" s="1209"/>
      <c r="E144" s="1211"/>
      <c r="F144" s="1186" t="s">
        <v>58</v>
      </c>
      <c r="G144" s="1187"/>
      <c r="H144" s="1187"/>
      <c r="I144" s="1187"/>
      <c r="J144" s="1188"/>
      <c r="K144" s="1186" t="s">
        <v>59</v>
      </c>
      <c r="L144" s="1187"/>
      <c r="M144" s="1187"/>
      <c r="N144" s="1187"/>
      <c r="O144" s="1188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  <c r="AA144" s="257"/>
      <c r="AB144" s="257"/>
      <c r="AC144" s="257"/>
      <c r="AD144" s="257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4"/>
      <c r="AP144" s="253"/>
    </row>
    <row r="145" spans="1:42" ht="36">
      <c r="A145" s="261"/>
      <c r="B145" s="262"/>
      <c r="C145" s="263"/>
      <c r="D145" s="264"/>
      <c r="E145" s="265"/>
      <c r="F145" s="266" t="s">
        <v>14</v>
      </c>
      <c r="G145" s="267" t="s">
        <v>15</v>
      </c>
      <c r="H145" s="267" t="s">
        <v>16</v>
      </c>
      <c r="I145" s="267" t="s">
        <v>17</v>
      </c>
      <c r="J145" s="268" t="s">
        <v>18</v>
      </c>
      <c r="K145" s="266" t="s">
        <v>14</v>
      </c>
      <c r="L145" s="267" t="s">
        <v>15</v>
      </c>
      <c r="M145" s="267" t="s">
        <v>16</v>
      </c>
      <c r="N145" s="267" t="s">
        <v>17</v>
      </c>
      <c r="O145" s="268" t="s">
        <v>18</v>
      </c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257"/>
      <c r="AD145" s="257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4"/>
      <c r="AP145" s="253"/>
    </row>
    <row r="146" spans="1:42" ht="12.75">
      <c r="A146" s="258"/>
      <c r="B146" s="255"/>
      <c r="C146" s="269" t="s">
        <v>93</v>
      </c>
      <c r="D146" s="270"/>
      <c r="E146" s="271"/>
      <c r="F146" s="272"/>
      <c r="G146" s="256"/>
      <c r="H146" s="256"/>
      <c r="I146" s="256"/>
      <c r="J146" s="273">
        <v>20</v>
      </c>
      <c r="K146" s="274"/>
      <c r="L146" s="275"/>
      <c r="M146" s="275"/>
      <c r="N146" s="275"/>
      <c r="O146" s="273">
        <v>20</v>
      </c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3"/>
      <c r="AF146" s="253"/>
      <c r="AG146" s="253"/>
      <c r="AH146" s="253"/>
      <c r="AI146" s="253"/>
      <c r="AJ146" s="253"/>
      <c r="AK146" s="253"/>
      <c r="AL146" s="253"/>
      <c r="AM146" s="253"/>
      <c r="AN146" s="253"/>
      <c r="AO146" s="254"/>
      <c r="AP146" s="253"/>
    </row>
    <row r="147" spans="1:42" ht="12.75">
      <c r="A147" s="258"/>
      <c r="B147" s="255"/>
      <c r="C147" s="269" t="s">
        <v>94</v>
      </c>
      <c r="D147" s="270"/>
      <c r="E147" s="271"/>
      <c r="F147" s="272"/>
      <c r="G147" s="256"/>
      <c r="H147" s="256"/>
      <c r="I147" s="256"/>
      <c r="J147" s="273">
        <v>3</v>
      </c>
      <c r="K147" s="274"/>
      <c r="L147" s="275"/>
      <c r="M147" s="275"/>
      <c r="N147" s="275"/>
      <c r="O147" s="273">
        <v>3</v>
      </c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3"/>
      <c r="AF147" s="253"/>
      <c r="AG147" s="253"/>
      <c r="AH147" s="253"/>
      <c r="AI147" s="253"/>
      <c r="AJ147" s="253"/>
      <c r="AK147" s="253"/>
      <c r="AL147" s="253"/>
      <c r="AM147" s="253"/>
      <c r="AN147" s="253"/>
      <c r="AO147" s="254"/>
      <c r="AP147" s="253"/>
    </row>
    <row r="148" spans="1:42" ht="12.75">
      <c r="A148" s="258"/>
      <c r="B148" s="255"/>
      <c r="C148" s="269" t="s">
        <v>95</v>
      </c>
      <c r="D148" s="270"/>
      <c r="E148" s="271"/>
      <c r="F148" s="272"/>
      <c r="G148" s="256"/>
      <c r="H148" s="256"/>
      <c r="I148" s="256"/>
      <c r="J148" s="273">
        <v>3</v>
      </c>
      <c r="K148" s="274"/>
      <c r="L148" s="275"/>
      <c r="M148" s="275"/>
      <c r="N148" s="275"/>
      <c r="O148" s="273">
        <v>3</v>
      </c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257"/>
      <c r="AA148" s="257"/>
      <c r="AB148" s="257"/>
      <c r="AC148" s="257"/>
      <c r="AD148" s="257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4"/>
      <c r="AP148" s="253"/>
    </row>
    <row r="149" spans="1:42" ht="12.75">
      <c r="A149" s="258"/>
      <c r="B149" s="255"/>
      <c r="C149" s="269" t="s">
        <v>96</v>
      </c>
      <c r="D149" s="270"/>
      <c r="E149" s="271"/>
      <c r="F149" s="272"/>
      <c r="G149" s="256"/>
      <c r="H149" s="256"/>
      <c r="I149" s="256"/>
      <c r="J149" s="273">
        <v>2</v>
      </c>
      <c r="K149" s="274"/>
      <c r="L149" s="275"/>
      <c r="M149" s="275"/>
      <c r="N149" s="275"/>
      <c r="O149" s="273">
        <v>2</v>
      </c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4"/>
      <c r="AP149" s="253"/>
    </row>
    <row r="150" spans="1:42" ht="13.5" thickBot="1">
      <c r="A150" s="276"/>
      <c r="B150" s="277"/>
      <c r="C150" s="278" t="s">
        <v>97</v>
      </c>
      <c r="D150" s="279"/>
      <c r="E150" s="280"/>
      <c r="F150" s="281"/>
      <c r="G150" s="282"/>
      <c r="H150" s="282"/>
      <c r="I150" s="282"/>
      <c r="J150" s="283">
        <v>2</v>
      </c>
      <c r="K150" s="284"/>
      <c r="L150" s="285"/>
      <c r="M150" s="285"/>
      <c r="N150" s="285"/>
      <c r="O150" s="283">
        <v>2</v>
      </c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  <c r="AA150" s="257"/>
      <c r="AB150" s="257"/>
      <c r="AC150" s="257"/>
      <c r="AD150" s="257"/>
      <c r="AE150" s="253"/>
      <c r="AF150" s="253"/>
      <c r="AG150" s="253"/>
      <c r="AH150" s="253"/>
      <c r="AI150" s="253"/>
      <c r="AJ150" s="253"/>
      <c r="AK150" s="253"/>
      <c r="AL150" s="253"/>
      <c r="AM150" s="253"/>
      <c r="AN150" s="253"/>
      <c r="AO150" s="254"/>
      <c r="AP150" s="253"/>
    </row>
    <row r="151" spans="1:42" ht="13.5" thickBot="1">
      <c r="A151" s="286"/>
      <c r="B151" s="287"/>
      <c r="C151" s="288" t="s">
        <v>98</v>
      </c>
      <c r="D151" s="289"/>
      <c r="E151" s="290"/>
      <c r="F151" s="291"/>
      <c r="G151" s="292"/>
      <c r="H151" s="292"/>
      <c r="I151" s="292"/>
      <c r="J151" s="293">
        <f>SUM(J146:J150)</f>
        <v>30</v>
      </c>
      <c r="K151" s="294"/>
      <c r="L151" s="295"/>
      <c r="M151" s="295"/>
      <c r="N151" s="295"/>
      <c r="O151" s="293">
        <f>SUM(O146:O150)</f>
        <v>30</v>
      </c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  <c r="AA151" s="257"/>
      <c r="AB151" s="257"/>
      <c r="AC151" s="257"/>
      <c r="AD151" s="257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4"/>
      <c r="AP151" s="253"/>
    </row>
    <row r="152" spans="1:42" ht="13.5" thickTop="1">
      <c r="A152" s="1190" t="s">
        <v>99</v>
      </c>
      <c r="B152" s="1190"/>
      <c r="C152" s="1190"/>
      <c r="D152" s="1190"/>
      <c r="E152" s="1190"/>
      <c r="F152" s="1190"/>
      <c r="G152" s="1190"/>
      <c r="H152" s="1190"/>
      <c r="I152" s="1190"/>
      <c r="J152" s="1190"/>
      <c r="K152" s="296"/>
      <c r="L152" s="296"/>
      <c r="M152" s="296"/>
      <c r="N152" s="296"/>
      <c r="O152" s="257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  <c r="AA152" s="257"/>
      <c r="AB152" s="257"/>
      <c r="AC152" s="257"/>
      <c r="AD152" s="257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4"/>
      <c r="AP152" s="253"/>
    </row>
    <row r="153" spans="1:42" ht="12.75">
      <c r="A153" s="249"/>
      <c r="B153" s="250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4"/>
      <c r="AP153" s="253"/>
    </row>
  </sheetData>
  <sheetProtection/>
  <mergeCells count="39">
    <mergeCell ref="A1:AP1"/>
    <mergeCell ref="A2:AP2"/>
    <mergeCell ref="A3:AP3"/>
    <mergeCell ref="A4:AP4"/>
    <mergeCell ref="A5:A7"/>
    <mergeCell ref="AP5:AP6"/>
    <mergeCell ref="AO5:AO6"/>
    <mergeCell ref="D6:D7"/>
    <mergeCell ref="D5:E5"/>
    <mergeCell ref="B5:B7"/>
    <mergeCell ref="C5:C7"/>
    <mergeCell ref="F5:AN5"/>
    <mergeCell ref="B87:C87"/>
    <mergeCell ref="B126:C126"/>
    <mergeCell ref="Z141:AD141"/>
    <mergeCell ref="E6:E7"/>
    <mergeCell ref="B55:C55"/>
    <mergeCell ref="B32:C32"/>
    <mergeCell ref="B8:C8"/>
    <mergeCell ref="B19:C19"/>
    <mergeCell ref="B56:C56"/>
    <mergeCell ref="B33:C33"/>
    <mergeCell ref="B44:C44"/>
    <mergeCell ref="F143:J143"/>
    <mergeCell ref="K143:O143"/>
    <mergeCell ref="U143:Y143"/>
    <mergeCell ref="A143:C143"/>
    <mergeCell ref="D143:D144"/>
    <mergeCell ref="E143:E144"/>
    <mergeCell ref="F144:J144"/>
    <mergeCell ref="K144:O144"/>
    <mergeCell ref="Z142:AD142"/>
    <mergeCell ref="A152:J152"/>
    <mergeCell ref="A141:B141"/>
    <mergeCell ref="C141:N141"/>
    <mergeCell ref="U141:Y141"/>
    <mergeCell ref="A142:B142"/>
    <mergeCell ref="C142:N142"/>
    <mergeCell ref="U142:Y1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8" horizontalDpi="600" verticalDpi="600" orientation="landscape" paperSize="9" scale="56" r:id="rId1"/>
  <headerFooter alignWithMargins="0">
    <oddHeader>&amp;LBudapesti Műszaki Főiskola
Keleti Károly Gazdasági Kar&amp;RÉrvényes: 2008/2009 tanévtől</oddHeader>
    <oddFooter>&amp;LBudapest, &amp;D&amp;CMűszaki menedzser BSc szak
Nappali tagozat
&amp;P/&amp;N</oddFooter>
  </headerFooter>
  <rowBreaks count="1" manualBreakCount="1">
    <brk id="54" max="43" man="1"/>
  </rowBreaks>
  <ignoredErrors>
    <ignoredError sqref="I133:AM133" numberStoredAsText="1"/>
    <ignoredError sqref="AJ126:AN1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3"/>
  <sheetViews>
    <sheetView zoomScalePageLayoutView="0" workbookViewId="0" topLeftCell="A31">
      <selection activeCell="AO63" sqref="AO63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29.00390625" style="0" customWidth="1"/>
    <col min="4" max="4" width="4.00390625" style="0" customWidth="1"/>
    <col min="5" max="5" width="4.421875" style="0" customWidth="1"/>
    <col min="6" max="6" width="3.28125" style="0" customWidth="1"/>
    <col min="7" max="10" width="2.8515625" style="0" customWidth="1"/>
    <col min="11" max="11" width="3.28125" style="0" customWidth="1"/>
    <col min="12" max="15" width="2.8515625" style="0" customWidth="1"/>
    <col min="16" max="16" width="3.421875" style="0" customWidth="1"/>
    <col min="17" max="20" width="2.8515625" style="0" customWidth="1"/>
    <col min="21" max="21" width="3.28125" style="0" customWidth="1"/>
    <col min="22" max="25" width="2.8515625" style="0" customWidth="1"/>
    <col min="26" max="26" width="3.421875" style="0" customWidth="1"/>
    <col min="27" max="30" width="2.8515625" style="0" customWidth="1"/>
    <col min="31" max="31" width="3.57421875" style="0" customWidth="1"/>
    <col min="32" max="41" width="2.8515625" style="0" customWidth="1"/>
    <col min="42" max="42" width="13.421875" style="0" customWidth="1"/>
  </cols>
  <sheetData>
    <row r="1" spans="1:42" ht="15">
      <c r="A1" s="1279" t="s">
        <v>0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  <c r="T1" s="1279"/>
      <c r="U1" s="1279"/>
      <c r="V1" s="1279"/>
      <c r="W1" s="1279"/>
      <c r="X1" s="1279"/>
      <c r="Y1" s="1279"/>
      <c r="Z1" s="1279"/>
      <c r="AA1" s="1279"/>
      <c r="AB1" s="1279"/>
      <c r="AC1" s="1279"/>
      <c r="AD1" s="1279"/>
      <c r="AE1" s="1279"/>
      <c r="AF1" s="1279"/>
      <c r="AG1" s="1279"/>
      <c r="AH1" s="1279"/>
      <c r="AI1" s="1279"/>
      <c r="AJ1" s="1279"/>
      <c r="AK1" s="1279"/>
      <c r="AL1" s="1279"/>
      <c r="AM1" s="1279"/>
      <c r="AN1" s="1279"/>
      <c r="AO1" s="1279"/>
      <c r="AP1" s="1279"/>
    </row>
    <row r="2" spans="1:42" ht="15.75">
      <c r="A2" s="1280" t="s">
        <v>52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  <c r="U2" s="1280"/>
      <c r="V2" s="1280"/>
      <c r="W2" s="1280"/>
      <c r="X2" s="1280"/>
      <c r="Y2" s="1280"/>
      <c r="Z2" s="1280"/>
      <c r="AA2" s="1280"/>
      <c r="AB2" s="1280"/>
      <c r="AC2" s="1280"/>
      <c r="AD2" s="1280"/>
      <c r="AE2" s="1280"/>
      <c r="AF2" s="1280"/>
      <c r="AG2" s="1280"/>
      <c r="AH2" s="1280"/>
      <c r="AI2" s="1280"/>
      <c r="AJ2" s="1280"/>
      <c r="AK2" s="1280"/>
      <c r="AL2" s="1280"/>
      <c r="AM2" s="1280"/>
      <c r="AN2" s="1280"/>
      <c r="AO2" s="1280"/>
      <c r="AP2" s="1280"/>
    </row>
    <row r="3" spans="1:42" ht="14.25">
      <c r="A3" s="1281" t="s">
        <v>195</v>
      </c>
      <c r="B3" s="1281"/>
      <c r="C3" s="1281"/>
      <c r="D3" s="1281"/>
      <c r="E3" s="1281"/>
      <c r="F3" s="1281"/>
      <c r="G3" s="1281"/>
      <c r="H3" s="1281"/>
      <c r="I3" s="1281"/>
      <c r="J3" s="1281"/>
      <c r="K3" s="1281"/>
      <c r="L3" s="1281"/>
      <c r="M3" s="1281"/>
      <c r="N3" s="1281"/>
      <c r="O3" s="1281"/>
      <c r="P3" s="1281"/>
      <c r="Q3" s="1281"/>
      <c r="R3" s="1281"/>
      <c r="S3" s="1281"/>
      <c r="T3" s="1281"/>
      <c r="U3" s="1281"/>
      <c r="V3" s="1281"/>
      <c r="W3" s="1281"/>
      <c r="X3" s="1281"/>
      <c r="Y3" s="1281"/>
      <c r="Z3" s="1281"/>
      <c r="AA3" s="1281"/>
      <c r="AB3" s="1281"/>
      <c r="AC3" s="1281"/>
      <c r="AD3" s="1281"/>
      <c r="AE3" s="1281"/>
      <c r="AF3" s="1281"/>
      <c r="AG3" s="1281"/>
      <c r="AH3" s="1281"/>
      <c r="AI3" s="1281"/>
      <c r="AJ3" s="1281"/>
      <c r="AK3" s="1281"/>
      <c r="AL3" s="1281"/>
      <c r="AM3" s="1281"/>
      <c r="AN3" s="1281"/>
      <c r="AO3" s="1281"/>
      <c r="AP3" s="1281"/>
    </row>
    <row r="4" spans="1:42" ht="13.5" thickBot="1">
      <c r="A4" s="1282" t="s">
        <v>1</v>
      </c>
      <c r="B4" s="1282"/>
      <c r="C4" s="1282"/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  <c r="O4" s="1282"/>
      <c r="P4" s="1282"/>
      <c r="Q4" s="1282"/>
      <c r="R4" s="1282"/>
      <c r="S4" s="1282"/>
      <c r="T4" s="1282"/>
      <c r="U4" s="1282"/>
      <c r="V4" s="1282"/>
      <c r="W4" s="1282"/>
      <c r="X4" s="1282"/>
      <c r="Y4" s="1282"/>
      <c r="Z4" s="1282"/>
      <c r="AA4" s="1282"/>
      <c r="AB4" s="1282"/>
      <c r="AC4" s="1282"/>
      <c r="AD4" s="1282"/>
      <c r="AE4" s="1282"/>
      <c r="AF4" s="1282"/>
      <c r="AG4" s="1282"/>
      <c r="AH4" s="1282"/>
      <c r="AI4" s="1282"/>
      <c r="AJ4" s="1282"/>
      <c r="AK4" s="1282"/>
      <c r="AL4" s="1282"/>
      <c r="AM4" s="1282"/>
      <c r="AN4" s="1282"/>
      <c r="AO4" s="1282"/>
      <c r="AP4" s="1282"/>
    </row>
    <row r="5" spans="1:42" ht="14.25" thickBot="1" thickTop="1">
      <c r="A5" s="1293"/>
      <c r="B5" s="1270" t="s">
        <v>2</v>
      </c>
      <c r="C5" s="1272" t="s">
        <v>3</v>
      </c>
      <c r="D5" s="1274" t="s">
        <v>4</v>
      </c>
      <c r="E5" s="1275"/>
      <c r="F5" s="1283" t="s">
        <v>5</v>
      </c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  <c r="R5" s="1284"/>
      <c r="S5" s="1284"/>
      <c r="T5" s="1284"/>
      <c r="U5" s="1284"/>
      <c r="V5" s="1284"/>
      <c r="W5" s="1284"/>
      <c r="X5" s="1284"/>
      <c r="Y5" s="1284"/>
      <c r="Z5" s="1284"/>
      <c r="AA5" s="1284"/>
      <c r="AB5" s="1284"/>
      <c r="AC5" s="1284"/>
      <c r="AD5" s="1284"/>
      <c r="AE5" s="1284"/>
      <c r="AF5" s="1284"/>
      <c r="AG5" s="1284"/>
      <c r="AH5" s="1284"/>
      <c r="AI5" s="1284"/>
      <c r="AJ5" s="1284"/>
      <c r="AK5" s="1284"/>
      <c r="AL5" s="1284"/>
      <c r="AM5" s="1284"/>
      <c r="AN5" s="1284"/>
      <c r="AO5" s="1285"/>
      <c r="AP5" s="1287" t="s">
        <v>57</v>
      </c>
    </row>
    <row r="6" spans="1:42" ht="13.5" thickBot="1">
      <c r="A6" s="1294"/>
      <c r="B6" s="1271"/>
      <c r="C6" s="1273"/>
      <c r="D6" s="1289" t="s">
        <v>6</v>
      </c>
      <c r="E6" s="1291" t="s">
        <v>72</v>
      </c>
      <c r="F6" s="445"/>
      <c r="G6" s="445"/>
      <c r="H6" s="446" t="s">
        <v>7</v>
      </c>
      <c r="I6" s="447"/>
      <c r="J6" s="448"/>
      <c r="K6" s="445"/>
      <c r="L6" s="445"/>
      <c r="M6" s="446" t="s">
        <v>8</v>
      </c>
      <c r="N6" s="447"/>
      <c r="O6" s="448"/>
      <c r="P6" s="445"/>
      <c r="Q6" s="445"/>
      <c r="R6" s="446" t="s">
        <v>9</v>
      </c>
      <c r="S6" s="447"/>
      <c r="T6" s="448"/>
      <c r="U6" s="445"/>
      <c r="V6" s="445"/>
      <c r="W6" s="446" t="s">
        <v>10</v>
      </c>
      <c r="X6" s="447"/>
      <c r="Y6" s="448"/>
      <c r="Z6" s="445"/>
      <c r="AA6" s="445"/>
      <c r="AB6" s="446" t="s">
        <v>11</v>
      </c>
      <c r="AC6" s="447"/>
      <c r="AD6" s="448"/>
      <c r="AE6" s="445"/>
      <c r="AF6" s="445"/>
      <c r="AG6" s="446" t="s">
        <v>12</v>
      </c>
      <c r="AH6" s="447"/>
      <c r="AI6" s="448"/>
      <c r="AJ6" s="445"/>
      <c r="AK6" s="445"/>
      <c r="AL6" s="446" t="s">
        <v>13</v>
      </c>
      <c r="AM6" s="447"/>
      <c r="AN6" s="449"/>
      <c r="AO6" s="1286"/>
      <c r="AP6" s="1288"/>
    </row>
    <row r="7" spans="1:42" ht="13.5" thickBot="1">
      <c r="A7" s="1294"/>
      <c r="B7" s="1271"/>
      <c r="C7" s="1273"/>
      <c r="D7" s="1290"/>
      <c r="E7" s="1292"/>
      <c r="F7" s="450" t="s">
        <v>14</v>
      </c>
      <c r="G7" s="450" t="s">
        <v>15</v>
      </c>
      <c r="H7" s="451" t="s">
        <v>16</v>
      </c>
      <c r="I7" s="451" t="s">
        <v>17</v>
      </c>
      <c r="J7" s="452" t="s">
        <v>18</v>
      </c>
      <c r="K7" s="453" t="s">
        <v>14</v>
      </c>
      <c r="L7" s="450" t="s">
        <v>15</v>
      </c>
      <c r="M7" s="451" t="s">
        <v>16</v>
      </c>
      <c r="N7" s="451" t="s">
        <v>17</v>
      </c>
      <c r="O7" s="452" t="s">
        <v>18</v>
      </c>
      <c r="P7" s="453" t="s">
        <v>14</v>
      </c>
      <c r="Q7" s="450" t="s">
        <v>15</v>
      </c>
      <c r="R7" s="451" t="s">
        <v>16</v>
      </c>
      <c r="S7" s="451" t="s">
        <v>17</v>
      </c>
      <c r="T7" s="452" t="s">
        <v>18</v>
      </c>
      <c r="U7" s="453" t="s">
        <v>14</v>
      </c>
      <c r="V7" s="450" t="s">
        <v>15</v>
      </c>
      <c r="W7" s="451" t="s">
        <v>16</v>
      </c>
      <c r="X7" s="451" t="s">
        <v>17</v>
      </c>
      <c r="Y7" s="452" t="s">
        <v>18</v>
      </c>
      <c r="Z7" s="453" t="s">
        <v>14</v>
      </c>
      <c r="AA7" s="450" t="s">
        <v>15</v>
      </c>
      <c r="AB7" s="451" t="s">
        <v>16</v>
      </c>
      <c r="AC7" s="451" t="s">
        <v>17</v>
      </c>
      <c r="AD7" s="452" t="s">
        <v>18</v>
      </c>
      <c r="AE7" s="453" t="s">
        <v>14</v>
      </c>
      <c r="AF7" s="450" t="s">
        <v>15</v>
      </c>
      <c r="AG7" s="451" t="s">
        <v>16</v>
      </c>
      <c r="AH7" s="451" t="s">
        <v>17</v>
      </c>
      <c r="AI7" s="452" t="s">
        <v>18</v>
      </c>
      <c r="AJ7" s="453" t="s">
        <v>14</v>
      </c>
      <c r="AK7" s="450" t="s">
        <v>15</v>
      </c>
      <c r="AL7" s="451" t="s">
        <v>16</v>
      </c>
      <c r="AM7" s="451" t="s">
        <v>17</v>
      </c>
      <c r="AN7" s="452" t="s">
        <v>18</v>
      </c>
      <c r="AO7" s="454"/>
      <c r="AP7" s="455" t="s">
        <v>2</v>
      </c>
    </row>
    <row r="8" spans="1:42" ht="12" customHeight="1" thickBot="1" thickTop="1">
      <c r="A8" s="456" t="s">
        <v>19</v>
      </c>
      <c r="B8" s="1264" t="s">
        <v>20</v>
      </c>
      <c r="C8" s="1265"/>
      <c r="D8" s="457">
        <f aca="true" t="shared" si="0" ref="D8:AN8">SUM(D9:D18)</f>
        <v>160</v>
      </c>
      <c r="E8" s="457">
        <f t="shared" si="0"/>
        <v>40</v>
      </c>
      <c r="F8" s="458">
        <f t="shared" si="0"/>
        <v>37</v>
      </c>
      <c r="G8" s="459">
        <f t="shared" si="0"/>
        <v>0</v>
      </c>
      <c r="H8" s="459">
        <f t="shared" si="0"/>
        <v>0</v>
      </c>
      <c r="I8" s="459">
        <f t="shared" si="0"/>
        <v>0</v>
      </c>
      <c r="J8" s="459">
        <f t="shared" si="0"/>
        <v>9</v>
      </c>
      <c r="K8" s="460">
        <f t="shared" si="0"/>
        <v>73</v>
      </c>
      <c r="L8" s="459">
        <f t="shared" si="0"/>
        <v>0</v>
      </c>
      <c r="M8" s="459">
        <f t="shared" si="0"/>
        <v>0</v>
      </c>
      <c r="N8" s="459">
        <f t="shared" si="0"/>
        <v>0</v>
      </c>
      <c r="O8" s="459">
        <f t="shared" si="0"/>
        <v>18</v>
      </c>
      <c r="P8" s="461">
        <f t="shared" si="0"/>
        <v>50</v>
      </c>
      <c r="Q8" s="462">
        <f t="shared" si="0"/>
        <v>0</v>
      </c>
      <c r="R8" s="462">
        <f t="shared" si="0"/>
        <v>0</v>
      </c>
      <c r="S8" s="462">
        <f t="shared" si="0"/>
        <v>0</v>
      </c>
      <c r="T8" s="462">
        <f t="shared" si="0"/>
        <v>13</v>
      </c>
      <c r="U8" s="461">
        <f t="shared" si="0"/>
        <v>0</v>
      </c>
      <c r="V8" s="462">
        <f t="shared" si="0"/>
        <v>0</v>
      </c>
      <c r="W8" s="462">
        <f t="shared" si="0"/>
        <v>0</v>
      </c>
      <c r="X8" s="462">
        <f t="shared" si="0"/>
        <v>0</v>
      </c>
      <c r="Y8" s="462">
        <f t="shared" si="0"/>
        <v>0</v>
      </c>
      <c r="Z8" s="461">
        <f t="shared" si="0"/>
        <v>0</v>
      </c>
      <c r="AA8" s="462">
        <f t="shared" si="0"/>
        <v>0</v>
      </c>
      <c r="AB8" s="462">
        <f t="shared" si="0"/>
        <v>0</v>
      </c>
      <c r="AC8" s="462">
        <f t="shared" si="0"/>
        <v>0</v>
      </c>
      <c r="AD8" s="462">
        <f t="shared" si="0"/>
        <v>0</v>
      </c>
      <c r="AE8" s="461">
        <f t="shared" si="0"/>
        <v>0</v>
      </c>
      <c r="AF8" s="462">
        <f t="shared" si="0"/>
        <v>0</v>
      </c>
      <c r="AG8" s="462">
        <f t="shared" si="0"/>
        <v>0</v>
      </c>
      <c r="AH8" s="462">
        <f t="shared" si="0"/>
        <v>0</v>
      </c>
      <c r="AI8" s="462">
        <f t="shared" si="0"/>
        <v>0</v>
      </c>
      <c r="AJ8" s="461">
        <f t="shared" si="0"/>
        <v>0</v>
      </c>
      <c r="AK8" s="462">
        <f t="shared" si="0"/>
        <v>0</v>
      </c>
      <c r="AL8" s="462">
        <f t="shared" si="0"/>
        <v>0</v>
      </c>
      <c r="AM8" s="462">
        <f t="shared" si="0"/>
        <v>0</v>
      </c>
      <c r="AN8" s="463">
        <f t="shared" si="0"/>
        <v>0</v>
      </c>
      <c r="AO8" s="464"/>
      <c r="AP8" s="465"/>
    </row>
    <row r="9" spans="1:42" ht="12" customHeight="1">
      <c r="A9" s="466" t="s">
        <v>7</v>
      </c>
      <c r="B9" s="468" t="s">
        <v>196</v>
      </c>
      <c r="C9" s="468" t="s">
        <v>55</v>
      </c>
      <c r="D9" s="469">
        <f aca="true" t="shared" si="1" ref="D9:D18">F9+G9+H9+K9+L9+M9+P9+Q9+R9+U9+V9+W9+Z9+AA9+AB9+AE9+AF9+AG9+AJ9+AK9+AL9</f>
        <v>25</v>
      </c>
      <c r="E9" s="470">
        <f aca="true" t="shared" si="2" ref="E9:E18">J9+O9+T9+Y9+AD9+AI9+AN9</f>
        <v>6</v>
      </c>
      <c r="F9" s="471">
        <v>25</v>
      </c>
      <c r="G9" s="471">
        <v>0</v>
      </c>
      <c r="H9" s="471">
        <v>0</v>
      </c>
      <c r="I9" s="471" t="s">
        <v>25</v>
      </c>
      <c r="J9" s="472">
        <v>6</v>
      </c>
      <c r="K9" s="471"/>
      <c r="L9" s="471"/>
      <c r="M9" s="471"/>
      <c r="N9" s="471"/>
      <c r="O9" s="472"/>
      <c r="P9" s="471"/>
      <c r="Q9" s="471"/>
      <c r="R9" s="471"/>
      <c r="S9" s="471"/>
      <c r="T9" s="472"/>
      <c r="U9" s="471"/>
      <c r="V9" s="471"/>
      <c r="W9" s="471"/>
      <c r="X9" s="471"/>
      <c r="Y9" s="472"/>
      <c r="Z9" s="471"/>
      <c r="AA9" s="471"/>
      <c r="AB9" s="471"/>
      <c r="AC9" s="471"/>
      <c r="AD9" s="472"/>
      <c r="AE9" s="471"/>
      <c r="AF9" s="471"/>
      <c r="AG9" s="471"/>
      <c r="AH9" s="471"/>
      <c r="AI9" s="472"/>
      <c r="AJ9" s="471"/>
      <c r="AK9" s="471"/>
      <c r="AL9" s="471"/>
      <c r="AM9" s="471"/>
      <c r="AN9" s="473"/>
      <c r="AO9" s="474"/>
      <c r="AP9" s="484"/>
    </row>
    <row r="10" spans="1:42" ht="12" customHeight="1">
      <c r="A10" s="475" t="s">
        <v>8</v>
      </c>
      <c r="B10" s="467" t="s">
        <v>197</v>
      </c>
      <c r="C10" s="476" t="s">
        <v>56</v>
      </c>
      <c r="D10" s="477">
        <f t="shared" si="1"/>
        <v>25</v>
      </c>
      <c r="E10" s="478">
        <f t="shared" si="2"/>
        <v>6</v>
      </c>
      <c r="F10" s="479"/>
      <c r="G10" s="479"/>
      <c r="H10" s="479"/>
      <c r="I10" s="479"/>
      <c r="J10" s="480"/>
      <c r="K10" s="479">
        <v>25</v>
      </c>
      <c r="L10" s="479">
        <v>0</v>
      </c>
      <c r="M10" s="479">
        <v>0</v>
      </c>
      <c r="N10" s="479" t="s">
        <v>21</v>
      </c>
      <c r="O10" s="480">
        <v>6</v>
      </c>
      <c r="P10" s="479"/>
      <c r="Q10" s="479"/>
      <c r="R10" s="479"/>
      <c r="S10" s="479"/>
      <c r="T10" s="480"/>
      <c r="U10" s="479"/>
      <c r="V10" s="479"/>
      <c r="W10" s="479"/>
      <c r="X10" s="479"/>
      <c r="Y10" s="480"/>
      <c r="Z10" s="479"/>
      <c r="AA10" s="479"/>
      <c r="AB10" s="479"/>
      <c r="AC10" s="479"/>
      <c r="AD10" s="480"/>
      <c r="AE10" s="479"/>
      <c r="AF10" s="479"/>
      <c r="AG10" s="479"/>
      <c r="AH10" s="479"/>
      <c r="AI10" s="480"/>
      <c r="AJ10" s="479"/>
      <c r="AK10" s="479"/>
      <c r="AL10" s="479"/>
      <c r="AM10" s="479"/>
      <c r="AN10" s="481"/>
      <c r="AO10" s="482" t="s">
        <v>7</v>
      </c>
      <c r="AP10" s="484" t="s">
        <v>196</v>
      </c>
    </row>
    <row r="11" spans="1:42" ht="12" customHeight="1">
      <c r="A11" s="475" t="s">
        <v>9</v>
      </c>
      <c r="B11" s="483" t="s">
        <v>198</v>
      </c>
      <c r="C11" s="476" t="s">
        <v>22</v>
      </c>
      <c r="D11" s="477">
        <f t="shared" si="1"/>
        <v>12</v>
      </c>
      <c r="E11" s="478">
        <f t="shared" si="2"/>
        <v>3</v>
      </c>
      <c r="F11" s="479"/>
      <c r="G11" s="479"/>
      <c r="H11" s="479"/>
      <c r="I11" s="479"/>
      <c r="J11" s="480"/>
      <c r="K11" s="479">
        <v>12</v>
      </c>
      <c r="L11" s="479">
        <v>0</v>
      </c>
      <c r="M11" s="479">
        <v>0</v>
      </c>
      <c r="N11" s="479" t="s">
        <v>21</v>
      </c>
      <c r="O11" s="480">
        <v>3</v>
      </c>
      <c r="P11" s="479"/>
      <c r="Q11" s="479"/>
      <c r="R11" s="479"/>
      <c r="S11" s="479"/>
      <c r="T11" s="480"/>
      <c r="U11" s="479"/>
      <c r="V11" s="479"/>
      <c r="W11" s="479"/>
      <c r="X11" s="479"/>
      <c r="Y11" s="480"/>
      <c r="Z11" s="479"/>
      <c r="AA11" s="479"/>
      <c r="AB11" s="479"/>
      <c r="AC11" s="479"/>
      <c r="AD11" s="480"/>
      <c r="AE11" s="479"/>
      <c r="AF11" s="479"/>
      <c r="AG11" s="479"/>
      <c r="AH11" s="479"/>
      <c r="AI11" s="480"/>
      <c r="AJ11" s="479"/>
      <c r="AK11" s="479"/>
      <c r="AL11" s="479"/>
      <c r="AM11" s="479"/>
      <c r="AN11" s="481"/>
      <c r="AO11" s="482" t="s">
        <v>7</v>
      </c>
      <c r="AP11" s="484" t="s">
        <v>196</v>
      </c>
    </row>
    <row r="12" spans="1:42" ht="12" customHeight="1">
      <c r="A12" s="475" t="s">
        <v>10</v>
      </c>
      <c r="B12" s="483" t="s">
        <v>199</v>
      </c>
      <c r="C12" s="476" t="s">
        <v>23</v>
      </c>
      <c r="D12" s="477">
        <f t="shared" si="1"/>
        <v>12</v>
      </c>
      <c r="E12" s="478">
        <f t="shared" si="2"/>
        <v>3</v>
      </c>
      <c r="F12" s="485"/>
      <c r="G12" s="485"/>
      <c r="H12" s="485"/>
      <c r="I12" s="486"/>
      <c r="J12" s="487"/>
      <c r="K12" s="485">
        <v>12</v>
      </c>
      <c r="L12" s="485">
        <v>0</v>
      </c>
      <c r="M12" s="485">
        <v>0</v>
      </c>
      <c r="N12" s="486" t="s">
        <v>21</v>
      </c>
      <c r="O12" s="487">
        <v>3</v>
      </c>
      <c r="P12" s="485"/>
      <c r="Q12" s="485"/>
      <c r="R12" s="485"/>
      <c r="S12" s="486"/>
      <c r="T12" s="487"/>
      <c r="U12" s="479"/>
      <c r="V12" s="479"/>
      <c r="W12" s="479"/>
      <c r="X12" s="479"/>
      <c r="Y12" s="480"/>
      <c r="Z12" s="479"/>
      <c r="AA12" s="479"/>
      <c r="AB12" s="479"/>
      <c r="AC12" s="479"/>
      <c r="AD12" s="480"/>
      <c r="AE12" s="479"/>
      <c r="AF12" s="479"/>
      <c r="AG12" s="479"/>
      <c r="AH12" s="479"/>
      <c r="AI12" s="480"/>
      <c r="AJ12" s="479"/>
      <c r="AK12" s="479"/>
      <c r="AL12" s="479"/>
      <c r="AM12" s="479"/>
      <c r="AN12" s="481"/>
      <c r="AO12" s="482"/>
      <c r="AP12" s="484"/>
    </row>
    <row r="13" spans="1:42" ht="12" customHeight="1">
      <c r="A13" s="475" t="s">
        <v>11</v>
      </c>
      <c r="B13" s="483" t="s">
        <v>200</v>
      </c>
      <c r="C13" s="488" t="s">
        <v>24</v>
      </c>
      <c r="D13" s="477">
        <f t="shared" si="1"/>
        <v>15</v>
      </c>
      <c r="E13" s="478">
        <f t="shared" si="2"/>
        <v>4</v>
      </c>
      <c r="F13" s="479"/>
      <c r="G13" s="479"/>
      <c r="H13" s="479"/>
      <c r="I13" s="479"/>
      <c r="J13" s="480"/>
      <c r="K13" s="479"/>
      <c r="L13" s="479"/>
      <c r="M13" s="479"/>
      <c r="N13" s="479"/>
      <c r="O13" s="489"/>
      <c r="P13" s="479">
        <v>15</v>
      </c>
      <c r="Q13" s="479">
        <v>0</v>
      </c>
      <c r="R13" s="479">
        <v>0</v>
      </c>
      <c r="S13" s="479" t="s">
        <v>21</v>
      </c>
      <c r="T13" s="489">
        <v>4</v>
      </c>
      <c r="U13" s="479"/>
      <c r="V13" s="479"/>
      <c r="W13" s="479"/>
      <c r="X13" s="479"/>
      <c r="Y13" s="480"/>
      <c r="Z13" s="479"/>
      <c r="AA13" s="479"/>
      <c r="AB13" s="479"/>
      <c r="AC13" s="479"/>
      <c r="AD13" s="480"/>
      <c r="AE13" s="479"/>
      <c r="AF13" s="479"/>
      <c r="AG13" s="479"/>
      <c r="AH13" s="479"/>
      <c r="AI13" s="480"/>
      <c r="AJ13" s="479"/>
      <c r="AK13" s="479"/>
      <c r="AL13" s="479"/>
      <c r="AM13" s="479"/>
      <c r="AN13" s="481"/>
      <c r="AO13" s="482"/>
      <c r="AP13" s="484"/>
    </row>
    <row r="14" spans="1:42" ht="12" customHeight="1">
      <c r="A14" s="475" t="s">
        <v>12</v>
      </c>
      <c r="B14" s="483" t="s">
        <v>201</v>
      </c>
      <c r="C14" s="476" t="s">
        <v>102</v>
      </c>
      <c r="D14" s="477">
        <f t="shared" si="1"/>
        <v>15</v>
      </c>
      <c r="E14" s="478">
        <f t="shared" si="2"/>
        <v>4</v>
      </c>
      <c r="F14" s="490"/>
      <c r="G14" s="479"/>
      <c r="H14" s="479"/>
      <c r="I14" s="479"/>
      <c r="J14" s="480"/>
      <c r="K14" s="479"/>
      <c r="L14" s="479"/>
      <c r="M14" s="479"/>
      <c r="N14" s="479"/>
      <c r="O14" s="480"/>
      <c r="P14" s="479">
        <v>15</v>
      </c>
      <c r="Q14" s="479">
        <v>0</v>
      </c>
      <c r="R14" s="479">
        <v>0</v>
      </c>
      <c r="S14" s="479" t="s">
        <v>21</v>
      </c>
      <c r="T14" s="480">
        <v>4</v>
      </c>
      <c r="U14" s="479"/>
      <c r="V14" s="479"/>
      <c r="W14" s="479"/>
      <c r="X14" s="479"/>
      <c r="Y14" s="480"/>
      <c r="Z14" s="479"/>
      <c r="AA14" s="479"/>
      <c r="AB14" s="479"/>
      <c r="AC14" s="479"/>
      <c r="AD14" s="480"/>
      <c r="AE14" s="479"/>
      <c r="AF14" s="479"/>
      <c r="AG14" s="479"/>
      <c r="AH14" s="479"/>
      <c r="AI14" s="480"/>
      <c r="AJ14" s="479"/>
      <c r="AK14" s="479"/>
      <c r="AL14" s="479"/>
      <c r="AM14" s="479"/>
      <c r="AN14" s="481"/>
      <c r="AO14" s="482"/>
      <c r="AP14" s="484"/>
    </row>
    <row r="15" spans="1:42" ht="12" customHeight="1">
      <c r="A15" s="475" t="s">
        <v>13</v>
      </c>
      <c r="B15" s="483" t="s">
        <v>202</v>
      </c>
      <c r="C15" s="476" t="s">
        <v>103</v>
      </c>
      <c r="D15" s="477">
        <f t="shared" si="1"/>
        <v>20</v>
      </c>
      <c r="E15" s="478">
        <f t="shared" si="2"/>
        <v>5</v>
      </c>
      <c r="F15" s="490"/>
      <c r="G15" s="479"/>
      <c r="H15" s="479"/>
      <c r="I15" s="479"/>
      <c r="J15" s="480"/>
      <c r="K15" s="479"/>
      <c r="L15" s="479"/>
      <c r="M15" s="479"/>
      <c r="N15" s="479"/>
      <c r="O15" s="480"/>
      <c r="P15" s="479">
        <v>20</v>
      </c>
      <c r="Q15" s="479">
        <v>0</v>
      </c>
      <c r="R15" s="479">
        <v>0</v>
      </c>
      <c r="S15" s="479" t="s">
        <v>21</v>
      </c>
      <c r="T15" s="480">
        <v>5</v>
      </c>
      <c r="U15" s="479"/>
      <c r="V15" s="479"/>
      <c r="W15" s="479"/>
      <c r="X15" s="479"/>
      <c r="Y15" s="480"/>
      <c r="Z15" s="479"/>
      <c r="AA15" s="479"/>
      <c r="AB15" s="479"/>
      <c r="AC15" s="479"/>
      <c r="AD15" s="480"/>
      <c r="AE15" s="479"/>
      <c r="AF15" s="479"/>
      <c r="AG15" s="479"/>
      <c r="AH15" s="479"/>
      <c r="AI15" s="480"/>
      <c r="AJ15" s="479"/>
      <c r="AK15" s="479"/>
      <c r="AL15" s="479"/>
      <c r="AM15" s="479"/>
      <c r="AN15" s="481"/>
      <c r="AO15" s="482"/>
      <c r="AP15" s="484"/>
    </row>
    <row r="16" spans="1:42" ht="12" customHeight="1">
      <c r="A16" s="475" t="s">
        <v>58</v>
      </c>
      <c r="B16" s="491" t="s">
        <v>203</v>
      </c>
      <c r="C16" s="476" t="s">
        <v>53</v>
      </c>
      <c r="D16" s="477">
        <f t="shared" si="1"/>
        <v>12</v>
      </c>
      <c r="E16" s="478">
        <f t="shared" si="2"/>
        <v>3</v>
      </c>
      <c r="F16" s="490">
        <v>12</v>
      </c>
      <c r="G16" s="479">
        <v>0</v>
      </c>
      <c r="H16" s="479">
        <v>0</v>
      </c>
      <c r="I16" s="479" t="s">
        <v>21</v>
      </c>
      <c r="J16" s="480">
        <v>3</v>
      </c>
      <c r="K16" s="479"/>
      <c r="L16" s="479"/>
      <c r="M16" s="479"/>
      <c r="N16" s="479"/>
      <c r="O16" s="480"/>
      <c r="P16" s="479"/>
      <c r="Q16" s="479"/>
      <c r="R16" s="479"/>
      <c r="S16" s="479"/>
      <c r="T16" s="480"/>
      <c r="U16" s="479"/>
      <c r="V16" s="479"/>
      <c r="W16" s="479"/>
      <c r="X16" s="479"/>
      <c r="Y16" s="480"/>
      <c r="Z16" s="479"/>
      <c r="AA16" s="479"/>
      <c r="AB16" s="479"/>
      <c r="AC16" s="479"/>
      <c r="AD16" s="480"/>
      <c r="AE16" s="479"/>
      <c r="AF16" s="479"/>
      <c r="AG16" s="479"/>
      <c r="AH16" s="479"/>
      <c r="AI16" s="480"/>
      <c r="AJ16" s="479"/>
      <c r="AK16" s="479"/>
      <c r="AL16" s="479"/>
      <c r="AM16" s="479"/>
      <c r="AN16" s="481"/>
      <c r="AO16" s="482"/>
      <c r="AP16" s="484"/>
    </row>
    <row r="17" spans="1:42" ht="12" customHeight="1">
      <c r="A17" s="475" t="s">
        <v>59</v>
      </c>
      <c r="B17" s="491" t="s">
        <v>204</v>
      </c>
      <c r="C17" s="476" t="s">
        <v>54</v>
      </c>
      <c r="D17" s="477">
        <f t="shared" si="1"/>
        <v>12</v>
      </c>
      <c r="E17" s="478">
        <f t="shared" si="2"/>
        <v>3</v>
      </c>
      <c r="F17" s="492"/>
      <c r="G17" s="492"/>
      <c r="H17" s="479"/>
      <c r="I17" s="479"/>
      <c r="J17" s="480"/>
      <c r="K17" s="485">
        <v>12</v>
      </c>
      <c r="L17" s="486">
        <v>0</v>
      </c>
      <c r="M17" s="485">
        <v>0</v>
      </c>
      <c r="N17" s="486" t="s">
        <v>25</v>
      </c>
      <c r="O17" s="487">
        <v>3</v>
      </c>
      <c r="P17" s="479"/>
      <c r="Q17" s="479"/>
      <c r="R17" s="479"/>
      <c r="S17" s="479"/>
      <c r="T17" s="480"/>
      <c r="U17" s="479"/>
      <c r="V17" s="479"/>
      <c r="W17" s="479"/>
      <c r="X17" s="479"/>
      <c r="Y17" s="480"/>
      <c r="Z17" s="479"/>
      <c r="AA17" s="479"/>
      <c r="AB17" s="479"/>
      <c r="AC17" s="479"/>
      <c r="AD17" s="480"/>
      <c r="AE17" s="479"/>
      <c r="AF17" s="479"/>
      <c r="AG17" s="479"/>
      <c r="AH17" s="479"/>
      <c r="AI17" s="480"/>
      <c r="AJ17" s="479"/>
      <c r="AK17" s="479"/>
      <c r="AL17" s="479"/>
      <c r="AM17" s="479"/>
      <c r="AN17" s="481"/>
      <c r="AO17" s="482" t="s">
        <v>58</v>
      </c>
      <c r="AP17" s="484" t="s">
        <v>203</v>
      </c>
    </row>
    <row r="18" spans="1:42" ht="12" customHeight="1" thickBot="1">
      <c r="A18" s="475" t="s">
        <v>60</v>
      </c>
      <c r="B18" s="493" t="s">
        <v>205</v>
      </c>
      <c r="C18" s="494" t="s">
        <v>85</v>
      </c>
      <c r="D18" s="495">
        <f t="shared" si="1"/>
        <v>12</v>
      </c>
      <c r="E18" s="496">
        <f t="shared" si="2"/>
        <v>3</v>
      </c>
      <c r="F18" s="497"/>
      <c r="G18" s="497"/>
      <c r="H18" s="498"/>
      <c r="I18" s="498"/>
      <c r="J18" s="499"/>
      <c r="K18" s="498">
        <v>12</v>
      </c>
      <c r="L18" s="498">
        <v>0</v>
      </c>
      <c r="M18" s="498">
        <v>0</v>
      </c>
      <c r="N18" s="498" t="s">
        <v>25</v>
      </c>
      <c r="O18" s="499">
        <v>3</v>
      </c>
      <c r="P18" s="498"/>
      <c r="Q18" s="498"/>
      <c r="R18" s="498"/>
      <c r="S18" s="498"/>
      <c r="T18" s="499"/>
      <c r="U18" s="498"/>
      <c r="V18" s="498"/>
      <c r="W18" s="498"/>
      <c r="X18" s="498"/>
      <c r="Y18" s="499"/>
      <c r="Z18" s="498"/>
      <c r="AA18" s="498"/>
      <c r="AB18" s="498"/>
      <c r="AC18" s="498"/>
      <c r="AD18" s="499"/>
      <c r="AE18" s="498"/>
      <c r="AF18" s="498"/>
      <c r="AG18" s="498"/>
      <c r="AH18" s="498"/>
      <c r="AI18" s="499"/>
      <c r="AJ18" s="498"/>
      <c r="AK18" s="498"/>
      <c r="AL18" s="498"/>
      <c r="AM18" s="498"/>
      <c r="AN18" s="500"/>
      <c r="AO18" s="501" t="s">
        <v>58</v>
      </c>
      <c r="AP18" s="484" t="s">
        <v>203</v>
      </c>
    </row>
    <row r="19" spans="1:42" ht="12" customHeight="1" thickBot="1">
      <c r="A19" s="502" t="s">
        <v>26</v>
      </c>
      <c r="B19" s="1266" t="s">
        <v>27</v>
      </c>
      <c r="C19" s="1267"/>
      <c r="D19" s="504">
        <f aca="true" t="shared" si="3" ref="D19:AN19">SUM(D20:D31)</f>
        <v>111</v>
      </c>
      <c r="E19" s="504">
        <f t="shared" si="3"/>
        <v>28</v>
      </c>
      <c r="F19" s="505">
        <f t="shared" si="3"/>
        <v>44</v>
      </c>
      <c r="G19" s="505">
        <f t="shared" si="3"/>
        <v>0</v>
      </c>
      <c r="H19" s="505">
        <f t="shared" si="3"/>
        <v>0</v>
      </c>
      <c r="I19" s="505">
        <f t="shared" si="3"/>
        <v>0</v>
      </c>
      <c r="J19" s="505">
        <f t="shared" si="3"/>
        <v>11</v>
      </c>
      <c r="K19" s="502">
        <f t="shared" si="3"/>
        <v>40</v>
      </c>
      <c r="L19" s="505">
        <f t="shared" si="3"/>
        <v>0</v>
      </c>
      <c r="M19" s="505">
        <f t="shared" si="3"/>
        <v>0</v>
      </c>
      <c r="N19" s="505">
        <f t="shared" si="3"/>
        <v>0</v>
      </c>
      <c r="O19" s="505">
        <f t="shared" si="3"/>
        <v>10</v>
      </c>
      <c r="P19" s="506">
        <f t="shared" si="3"/>
        <v>15</v>
      </c>
      <c r="Q19" s="507">
        <f t="shared" si="3"/>
        <v>0</v>
      </c>
      <c r="R19" s="507">
        <f t="shared" si="3"/>
        <v>0</v>
      </c>
      <c r="S19" s="507">
        <f t="shared" si="3"/>
        <v>0</v>
      </c>
      <c r="T19" s="507">
        <f t="shared" si="3"/>
        <v>4</v>
      </c>
      <c r="U19" s="506">
        <f t="shared" si="3"/>
        <v>12</v>
      </c>
      <c r="V19" s="507">
        <f t="shared" si="3"/>
        <v>0</v>
      </c>
      <c r="W19" s="507">
        <f t="shared" si="3"/>
        <v>0</v>
      </c>
      <c r="X19" s="507">
        <f t="shared" si="3"/>
        <v>0</v>
      </c>
      <c r="Y19" s="507">
        <f t="shared" si="3"/>
        <v>3</v>
      </c>
      <c r="Z19" s="506">
        <f t="shared" si="3"/>
        <v>0</v>
      </c>
      <c r="AA19" s="507">
        <f t="shared" si="3"/>
        <v>0</v>
      </c>
      <c r="AB19" s="507">
        <f t="shared" si="3"/>
        <v>0</v>
      </c>
      <c r="AC19" s="507">
        <f t="shared" si="3"/>
        <v>0</v>
      </c>
      <c r="AD19" s="507">
        <f t="shared" si="3"/>
        <v>0</v>
      </c>
      <c r="AE19" s="506">
        <f t="shared" si="3"/>
        <v>0</v>
      </c>
      <c r="AF19" s="507">
        <f t="shared" si="3"/>
        <v>0</v>
      </c>
      <c r="AG19" s="507">
        <f t="shared" si="3"/>
        <v>0</v>
      </c>
      <c r="AH19" s="507">
        <f t="shared" si="3"/>
        <v>0</v>
      </c>
      <c r="AI19" s="507">
        <f t="shared" si="3"/>
        <v>0</v>
      </c>
      <c r="AJ19" s="506">
        <f t="shared" si="3"/>
        <v>0</v>
      </c>
      <c r="AK19" s="507">
        <f t="shared" si="3"/>
        <v>0</v>
      </c>
      <c r="AL19" s="507">
        <f t="shared" si="3"/>
        <v>0</v>
      </c>
      <c r="AM19" s="507">
        <f t="shared" si="3"/>
        <v>0</v>
      </c>
      <c r="AN19" s="507">
        <f t="shared" si="3"/>
        <v>0</v>
      </c>
      <c r="AO19" s="506"/>
      <c r="AP19" s="508"/>
    </row>
    <row r="20" spans="1:42" ht="12" customHeight="1">
      <c r="A20" s="509" t="s">
        <v>61</v>
      </c>
      <c r="B20" s="510" t="s">
        <v>206</v>
      </c>
      <c r="C20" s="468" t="s">
        <v>28</v>
      </c>
      <c r="D20" s="469">
        <f aca="true" t="shared" si="4" ref="D20:D26">F20+G20+H20+K20+L20+M20+P20+Q20+R20+U20+V20+W20+Z20+AA20+AB20+AE20+AF20+AG20+AJ20+AK20+AL20</f>
        <v>20</v>
      </c>
      <c r="E20" s="470">
        <f aca="true" t="shared" si="5" ref="E20:E26">J20+O20+T20+Y20+AD20+AI20+AN20</f>
        <v>5</v>
      </c>
      <c r="F20" s="471">
        <v>20</v>
      </c>
      <c r="G20" s="471">
        <v>0</v>
      </c>
      <c r="H20" s="471">
        <v>0</v>
      </c>
      <c r="I20" s="471" t="s">
        <v>21</v>
      </c>
      <c r="J20" s="472">
        <v>5</v>
      </c>
      <c r="K20" s="471"/>
      <c r="L20" s="471"/>
      <c r="M20" s="471"/>
      <c r="N20" s="471"/>
      <c r="O20" s="472"/>
      <c r="P20" s="471"/>
      <c r="Q20" s="471"/>
      <c r="R20" s="471"/>
      <c r="S20" s="471"/>
      <c r="T20" s="472"/>
      <c r="U20" s="471"/>
      <c r="V20" s="471"/>
      <c r="W20" s="471"/>
      <c r="X20" s="471"/>
      <c r="Y20" s="472"/>
      <c r="Z20" s="471"/>
      <c r="AA20" s="471"/>
      <c r="AB20" s="471"/>
      <c r="AC20" s="471"/>
      <c r="AD20" s="472"/>
      <c r="AE20" s="471"/>
      <c r="AF20" s="471"/>
      <c r="AG20" s="471"/>
      <c r="AH20" s="471"/>
      <c r="AI20" s="472"/>
      <c r="AJ20" s="471"/>
      <c r="AK20" s="471"/>
      <c r="AL20" s="471"/>
      <c r="AM20" s="471"/>
      <c r="AN20" s="473"/>
      <c r="AO20" s="474"/>
      <c r="AP20" s="593"/>
    </row>
    <row r="21" spans="1:42" ht="12" customHeight="1">
      <c r="A21" s="511" t="s">
        <v>62</v>
      </c>
      <c r="B21" s="491" t="s">
        <v>207</v>
      </c>
      <c r="C21" s="476" t="s">
        <v>29</v>
      </c>
      <c r="D21" s="477">
        <f t="shared" si="4"/>
        <v>20</v>
      </c>
      <c r="E21" s="478">
        <f t="shared" si="5"/>
        <v>5</v>
      </c>
      <c r="F21" s="479"/>
      <c r="G21" s="479"/>
      <c r="H21" s="479"/>
      <c r="I21" s="479"/>
      <c r="J21" s="480"/>
      <c r="K21" s="479">
        <v>20</v>
      </c>
      <c r="L21" s="479">
        <v>0</v>
      </c>
      <c r="M21" s="479">
        <v>0</v>
      </c>
      <c r="N21" s="479" t="s">
        <v>21</v>
      </c>
      <c r="O21" s="480">
        <v>5</v>
      </c>
      <c r="P21" s="479"/>
      <c r="Q21" s="479"/>
      <c r="R21" s="479"/>
      <c r="S21" s="479"/>
      <c r="T21" s="480"/>
      <c r="U21" s="479"/>
      <c r="V21" s="479"/>
      <c r="W21" s="479"/>
      <c r="X21" s="479"/>
      <c r="Y21" s="480"/>
      <c r="Z21" s="479"/>
      <c r="AA21" s="479"/>
      <c r="AB21" s="479"/>
      <c r="AC21" s="479"/>
      <c r="AD21" s="480"/>
      <c r="AE21" s="479"/>
      <c r="AF21" s="479"/>
      <c r="AG21" s="479"/>
      <c r="AH21" s="479"/>
      <c r="AI21" s="480"/>
      <c r="AJ21" s="479"/>
      <c r="AK21" s="479"/>
      <c r="AL21" s="479"/>
      <c r="AM21" s="479"/>
      <c r="AN21" s="481"/>
      <c r="AO21" s="482" t="s">
        <v>61</v>
      </c>
      <c r="AP21" s="484" t="s">
        <v>206</v>
      </c>
    </row>
    <row r="22" spans="1:42" ht="12" customHeight="1">
      <c r="A22" s="511" t="s">
        <v>63</v>
      </c>
      <c r="B22" s="491" t="s">
        <v>208</v>
      </c>
      <c r="C22" s="476" t="s">
        <v>100</v>
      </c>
      <c r="D22" s="477">
        <f t="shared" si="4"/>
        <v>20</v>
      </c>
      <c r="E22" s="478">
        <f t="shared" si="5"/>
        <v>5</v>
      </c>
      <c r="F22" s="479"/>
      <c r="G22" s="479"/>
      <c r="H22" s="479"/>
      <c r="I22" s="479"/>
      <c r="J22" s="480"/>
      <c r="K22" s="479">
        <v>20</v>
      </c>
      <c r="L22" s="479">
        <v>0</v>
      </c>
      <c r="M22" s="479">
        <v>0</v>
      </c>
      <c r="N22" s="479" t="s">
        <v>21</v>
      </c>
      <c r="O22" s="480">
        <v>5</v>
      </c>
      <c r="P22" s="479"/>
      <c r="Q22" s="479"/>
      <c r="R22" s="479"/>
      <c r="S22" s="479"/>
      <c r="T22" s="480"/>
      <c r="U22" s="479"/>
      <c r="V22" s="479"/>
      <c r="W22" s="479"/>
      <c r="X22" s="479"/>
      <c r="Y22" s="480"/>
      <c r="Z22" s="479"/>
      <c r="AA22" s="479"/>
      <c r="AB22" s="479"/>
      <c r="AC22" s="479"/>
      <c r="AD22" s="480"/>
      <c r="AE22" s="479"/>
      <c r="AF22" s="479"/>
      <c r="AG22" s="479"/>
      <c r="AH22" s="479"/>
      <c r="AI22" s="480"/>
      <c r="AJ22" s="479"/>
      <c r="AK22" s="479"/>
      <c r="AL22" s="479"/>
      <c r="AM22" s="479"/>
      <c r="AN22" s="481"/>
      <c r="AO22" s="482" t="s">
        <v>61</v>
      </c>
      <c r="AP22" s="484" t="s">
        <v>206</v>
      </c>
    </row>
    <row r="23" spans="1:42" ht="12" customHeight="1">
      <c r="A23" s="511" t="s">
        <v>64</v>
      </c>
      <c r="B23" s="491" t="s">
        <v>209</v>
      </c>
      <c r="C23" s="476" t="s">
        <v>30</v>
      </c>
      <c r="D23" s="477">
        <f t="shared" si="4"/>
        <v>15</v>
      </c>
      <c r="E23" s="478">
        <f t="shared" si="5"/>
        <v>4</v>
      </c>
      <c r="F23" s="479"/>
      <c r="G23" s="479"/>
      <c r="H23" s="479"/>
      <c r="I23" s="479"/>
      <c r="J23" s="480"/>
      <c r="K23" s="479"/>
      <c r="L23" s="479"/>
      <c r="M23" s="479"/>
      <c r="N23" s="479"/>
      <c r="O23" s="480"/>
      <c r="P23" s="479">
        <v>15</v>
      </c>
      <c r="Q23" s="479">
        <v>0</v>
      </c>
      <c r="R23" s="479">
        <v>0</v>
      </c>
      <c r="S23" s="479" t="s">
        <v>21</v>
      </c>
      <c r="T23" s="480">
        <v>4</v>
      </c>
      <c r="U23" s="479"/>
      <c r="V23" s="479"/>
      <c r="W23" s="479"/>
      <c r="X23" s="479"/>
      <c r="Y23" s="480"/>
      <c r="Z23" s="479"/>
      <c r="AA23" s="479"/>
      <c r="AB23" s="479"/>
      <c r="AC23" s="479"/>
      <c r="AD23" s="480"/>
      <c r="AE23" s="479"/>
      <c r="AF23" s="479"/>
      <c r="AG23" s="479"/>
      <c r="AH23" s="479"/>
      <c r="AI23" s="480"/>
      <c r="AJ23" s="479"/>
      <c r="AK23" s="479"/>
      <c r="AL23" s="479"/>
      <c r="AM23" s="479"/>
      <c r="AN23" s="481"/>
      <c r="AO23" s="482"/>
      <c r="AP23" s="484"/>
    </row>
    <row r="24" spans="1:42" ht="12" customHeight="1">
      <c r="A24" s="511" t="s">
        <v>65</v>
      </c>
      <c r="B24" s="491" t="s">
        <v>210</v>
      </c>
      <c r="C24" s="476" t="s">
        <v>121</v>
      </c>
      <c r="D24" s="477">
        <f t="shared" si="4"/>
        <v>12</v>
      </c>
      <c r="E24" s="478">
        <f t="shared" si="5"/>
        <v>3</v>
      </c>
      <c r="F24" s="492"/>
      <c r="G24" s="492"/>
      <c r="H24" s="479"/>
      <c r="I24" s="479"/>
      <c r="J24" s="480"/>
      <c r="K24" s="479"/>
      <c r="L24" s="479"/>
      <c r="M24" s="479"/>
      <c r="N24" s="479"/>
      <c r="O24" s="480"/>
      <c r="P24" s="479"/>
      <c r="Q24" s="479"/>
      <c r="R24" s="479"/>
      <c r="S24" s="479"/>
      <c r="T24" s="480"/>
      <c r="U24" s="479">
        <v>12</v>
      </c>
      <c r="V24" s="479">
        <v>0</v>
      </c>
      <c r="W24" s="479">
        <v>0</v>
      </c>
      <c r="X24" s="479" t="s">
        <v>21</v>
      </c>
      <c r="Y24" s="480">
        <v>3</v>
      </c>
      <c r="Z24" s="479"/>
      <c r="AA24" s="479"/>
      <c r="AB24" s="479"/>
      <c r="AC24" s="479"/>
      <c r="AD24" s="480"/>
      <c r="AE24" s="479"/>
      <c r="AF24" s="479"/>
      <c r="AG24" s="479"/>
      <c r="AH24" s="479"/>
      <c r="AI24" s="480"/>
      <c r="AJ24" s="479"/>
      <c r="AK24" s="479"/>
      <c r="AL24" s="479"/>
      <c r="AM24" s="479"/>
      <c r="AN24" s="481"/>
      <c r="AO24" s="482"/>
      <c r="AP24" s="484"/>
    </row>
    <row r="25" spans="1:42" ht="12" customHeight="1">
      <c r="A25" s="511" t="s">
        <v>66</v>
      </c>
      <c r="B25" s="512" t="s">
        <v>211</v>
      </c>
      <c r="C25" s="488" t="s">
        <v>118</v>
      </c>
      <c r="D25" s="477">
        <f t="shared" si="4"/>
        <v>12</v>
      </c>
      <c r="E25" s="478">
        <f t="shared" si="5"/>
        <v>3</v>
      </c>
      <c r="F25" s="479">
        <v>12</v>
      </c>
      <c r="G25" s="479">
        <v>0</v>
      </c>
      <c r="H25" s="479">
        <v>0</v>
      </c>
      <c r="I25" s="479" t="s">
        <v>21</v>
      </c>
      <c r="J25" s="480">
        <v>3</v>
      </c>
      <c r="K25" s="479"/>
      <c r="L25" s="479"/>
      <c r="M25" s="479"/>
      <c r="N25" s="479"/>
      <c r="O25" s="480"/>
      <c r="P25" s="479"/>
      <c r="Q25" s="479"/>
      <c r="R25" s="479"/>
      <c r="S25" s="479"/>
      <c r="T25" s="480"/>
      <c r="U25" s="479"/>
      <c r="V25" s="479"/>
      <c r="W25" s="479"/>
      <c r="X25" s="479"/>
      <c r="Y25" s="480"/>
      <c r="Z25" s="479"/>
      <c r="AA25" s="479"/>
      <c r="AB25" s="479"/>
      <c r="AC25" s="479"/>
      <c r="AD25" s="480"/>
      <c r="AE25" s="479"/>
      <c r="AF25" s="479"/>
      <c r="AG25" s="479"/>
      <c r="AH25" s="479"/>
      <c r="AI25" s="480"/>
      <c r="AJ25" s="479"/>
      <c r="AK25" s="479"/>
      <c r="AL25" s="479"/>
      <c r="AM25" s="479"/>
      <c r="AN25" s="481"/>
      <c r="AO25" s="482"/>
      <c r="AP25" s="484"/>
    </row>
    <row r="26" spans="1:42" ht="12" customHeight="1">
      <c r="A26" s="513"/>
      <c r="B26" s="514"/>
      <c r="C26" s="515" t="s">
        <v>117</v>
      </c>
      <c r="D26" s="516">
        <f t="shared" si="4"/>
        <v>12</v>
      </c>
      <c r="E26" s="517">
        <f t="shared" si="5"/>
        <v>3</v>
      </c>
      <c r="F26" s="518">
        <v>12</v>
      </c>
      <c r="G26" s="519">
        <v>0</v>
      </c>
      <c r="H26" s="519">
        <v>0</v>
      </c>
      <c r="I26" s="519" t="s">
        <v>21</v>
      </c>
      <c r="J26" s="520">
        <v>3</v>
      </c>
      <c r="K26" s="519"/>
      <c r="L26" s="519"/>
      <c r="M26" s="519"/>
      <c r="N26" s="519"/>
      <c r="O26" s="521"/>
      <c r="P26" s="518"/>
      <c r="Q26" s="519"/>
      <c r="R26" s="519"/>
      <c r="S26" s="519"/>
      <c r="T26" s="520"/>
      <c r="U26" s="519"/>
      <c r="V26" s="519"/>
      <c r="W26" s="519"/>
      <c r="X26" s="519"/>
      <c r="Y26" s="521"/>
      <c r="Z26" s="519"/>
      <c r="AA26" s="519"/>
      <c r="AB26" s="519"/>
      <c r="AC26" s="519"/>
      <c r="AD26" s="521"/>
      <c r="AE26" s="519"/>
      <c r="AF26" s="519"/>
      <c r="AG26" s="519"/>
      <c r="AH26" s="519"/>
      <c r="AI26" s="521"/>
      <c r="AJ26" s="519"/>
      <c r="AK26" s="519"/>
      <c r="AL26" s="519"/>
      <c r="AM26" s="519"/>
      <c r="AN26" s="522"/>
      <c r="AO26" s="523"/>
      <c r="AP26" s="1168"/>
    </row>
    <row r="27" spans="1:42" ht="12" customHeight="1">
      <c r="A27" s="524" t="s">
        <v>67</v>
      </c>
      <c r="B27" s="525" t="s">
        <v>212</v>
      </c>
      <c r="C27" s="526" t="s">
        <v>125</v>
      </c>
      <c r="D27" s="527"/>
      <c r="E27" s="528"/>
      <c r="F27" s="529"/>
      <c r="G27" s="529"/>
      <c r="H27" s="530"/>
      <c r="I27" s="530"/>
      <c r="J27" s="531"/>
      <c r="K27" s="530"/>
      <c r="L27" s="530"/>
      <c r="M27" s="530"/>
      <c r="N27" s="530"/>
      <c r="O27" s="532"/>
      <c r="P27" s="530"/>
      <c r="Q27" s="530"/>
      <c r="R27" s="530"/>
      <c r="S27" s="530"/>
      <c r="T27" s="532"/>
      <c r="U27" s="530"/>
      <c r="V27" s="530"/>
      <c r="W27" s="530"/>
      <c r="X27" s="530"/>
      <c r="Y27" s="532"/>
      <c r="Z27" s="530"/>
      <c r="AA27" s="530"/>
      <c r="AB27" s="530"/>
      <c r="AC27" s="530"/>
      <c r="AD27" s="532"/>
      <c r="AE27" s="530"/>
      <c r="AF27" s="530"/>
      <c r="AG27" s="530"/>
      <c r="AH27" s="530"/>
      <c r="AI27" s="532"/>
      <c r="AJ27" s="530"/>
      <c r="AK27" s="530"/>
      <c r="AL27" s="530"/>
      <c r="AM27" s="530"/>
      <c r="AN27" s="533"/>
      <c r="AO27" s="534"/>
      <c r="AP27" s="572"/>
    </row>
    <row r="28" spans="1:42" ht="12" customHeight="1">
      <c r="A28" s="475" t="s">
        <v>68</v>
      </c>
      <c r="B28" s="525" t="s">
        <v>213</v>
      </c>
      <c r="C28" s="526" t="s">
        <v>120</v>
      </c>
      <c r="D28" s="527"/>
      <c r="E28" s="528"/>
      <c r="F28" s="529"/>
      <c r="G28" s="529"/>
      <c r="H28" s="530"/>
      <c r="I28" s="530"/>
      <c r="J28" s="531"/>
      <c r="K28" s="530"/>
      <c r="L28" s="530"/>
      <c r="M28" s="530"/>
      <c r="N28" s="530"/>
      <c r="O28" s="532"/>
      <c r="P28" s="530"/>
      <c r="Q28" s="530"/>
      <c r="R28" s="530"/>
      <c r="S28" s="530"/>
      <c r="T28" s="532"/>
      <c r="U28" s="530"/>
      <c r="V28" s="530"/>
      <c r="W28" s="530"/>
      <c r="X28" s="530"/>
      <c r="Y28" s="532"/>
      <c r="Z28" s="530"/>
      <c r="AA28" s="530"/>
      <c r="AB28" s="530"/>
      <c r="AC28" s="530"/>
      <c r="AD28" s="532"/>
      <c r="AE28" s="530"/>
      <c r="AF28" s="530"/>
      <c r="AG28" s="530"/>
      <c r="AH28" s="530"/>
      <c r="AI28" s="532"/>
      <c r="AJ28" s="530"/>
      <c r="AK28" s="530"/>
      <c r="AL28" s="530"/>
      <c r="AM28" s="530"/>
      <c r="AN28" s="533"/>
      <c r="AO28" s="534"/>
      <c r="AP28" s="572"/>
    </row>
    <row r="29" spans="1:42" ht="12" customHeight="1">
      <c r="A29" s="475" t="s">
        <v>69</v>
      </c>
      <c r="B29" s="525" t="s">
        <v>214</v>
      </c>
      <c r="C29" s="535" t="s">
        <v>122</v>
      </c>
      <c r="D29" s="527"/>
      <c r="E29" s="528"/>
      <c r="F29" s="529"/>
      <c r="G29" s="529"/>
      <c r="H29" s="530"/>
      <c r="I29" s="530"/>
      <c r="J29" s="531"/>
      <c r="K29" s="530"/>
      <c r="L29" s="530"/>
      <c r="M29" s="530"/>
      <c r="N29" s="530"/>
      <c r="O29" s="532"/>
      <c r="P29" s="530"/>
      <c r="Q29" s="530"/>
      <c r="R29" s="530"/>
      <c r="S29" s="530"/>
      <c r="T29" s="532"/>
      <c r="U29" s="530"/>
      <c r="V29" s="530"/>
      <c r="W29" s="530"/>
      <c r="X29" s="530"/>
      <c r="Y29" s="532"/>
      <c r="Z29" s="530"/>
      <c r="AA29" s="530"/>
      <c r="AB29" s="530"/>
      <c r="AC29" s="530"/>
      <c r="AD29" s="532"/>
      <c r="AE29" s="530"/>
      <c r="AF29" s="530"/>
      <c r="AG29" s="530"/>
      <c r="AH29" s="530"/>
      <c r="AI29" s="532"/>
      <c r="AJ29" s="530"/>
      <c r="AK29" s="530"/>
      <c r="AL29" s="530"/>
      <c r="AM29" s="530"/>
      <c r="AN29" s="533"/>
      <c r="AO29" s="534"/>
      <c r="AP29" s="572"/>
    </row>
    <row r="30" spans="1:42" ht="12" customHeight="1">
      <c r="A30" s="475" t="s">
        <v>119</v>
      </c>
      <c r="B30" s="525" t="s">
        <v>215</v>
      </c>
      <c r="C30" s="535" t="s">
        <v>123</v>
      </c>
      <c r="D30" s="527"/>
      <c r="E30" s="528"/>
      <c r="F30" s="529"/>
      <c r="G30" s="529"/>
      <c r="H30" s="530"/>
      <c r="I30" s="530"/>
      <c r="J30" s="531"/>
      <c r="K30" s="530"/>
      <c r="L30" s="530"/>
      <c r="M30" s="530"/>
      <c r="N30" s="530"/>
      <c r="O30" s="532"/>
      <c r="P30" s="530"/>
      <c r="Q30" s="530"/>
      <c r="R30" s="530"/>
      <c r="S30" s="530"/>
      <c r="T30" s="532"/>
      <c r="U30" s="530"/>
      <c r="V30" s="530"/>
      <c r="W30" s="530"/>
      <c r="X30" s="530"/>
      <c r="Y30" s="532"/>
      <c r="Z30" s="530"/>
      <c r="AA30" s="530"/>
      <c r="AB30" s="530"/>
      <c r="AC30" s="530"/>
      <c r="AD30" s="532"/>
      <c r="AE30" s="530"/>
      <c r="AF30" s="530"/>
      <c r="AG30" s="530"/>
      <c r="AH30" s="530"/>
      <c r="AI30" s="532"/>
      <c r="AJ30" s="530"/>
      <c r="AK30" s="530"/>
      <c r="AL30" s="530"/>
      <c r="AM30" s="530"/>
      <c r="AN30" s="533"/>
      <c r="AO30" s="534"/>
      <c r="AP30" s="572"/>
    </row>
    <row r="31" spans="1:42" ht="12" customHeight="1" thickBot="1">
      <c r="A31" s="475" t="s">
        <v>297</v>
      </c>
      <c r="B31" s="525" t="s">
        <v>216</v>
      </c>
      <c r="C31" s="535" t="s">
        <v>31</v>
      </c>
      <c r="D31" s="527"/>
      <c r="E31" s="528"/>
      <c r="F31" s="529"/>
      <c r="G31" s="529"/>
      <c r="H31" s="530"/>
      <c r="I31" s="530"/>
      <c r="J31" s="531"/>
      <c r="K31" s="530"/>
      <c r="L31" s="530"/>
      <c r="M31" s="530"/>
      <c r="N31" s="530"/>
      <c r="O31" s="532"/>
      <c r="P31" s="530"/>
      <c r="Q31" s="530"/>
      <c r="R31" s="530"/>
      <c r="S31" s="530"/>
      <c r="T31" s="532"/>
      <c r="U31" s="530"/>
      <c r="V31" s="530"/>
      <c r="W31" s="530"/>
      <c r="X31" s="530"/>
      <c r="Y31" s="532"/>
      <c r="Z31" s="530"/>
      <c r="AA31" s="530"/>
      <c r="AB31" s="530"/>
      <c r="AC31" s="530"/>
      <c r="AD31" s="532"/>
      <c r="AE31" s="530"/>
      <c r="AF31" s="530"/>
      <c r="AG31" s="530"/>
      <c r="AH31" s="530"/>
      <c r="AI31" s="532"/>
      <c r="AJ31" s="530"/>
      <c r="AK31" s="536"/>
      <c r="AL31" s="536"/>
      <c r="AM31" s="536"/>
      <c r="AN31" s="537"/>
      <c r="AO31" s="538"/>
      <c r="AP31" s="1169"/>
    </row>
    <row r="32" spans="1:42" ht="12" customHeight="1" thickBot="1">
      <c r="A32" s="539" t="s">
        <v>32</v>
      </c>
      <c r="B32" s="1266" t="s">
        <v>33</v>
      </c>
      <c r="C32" s="1268"/>
      <c r="D32" s="504">
        <f>D33+D44</f>
        <v>301</v>
      </c>
      <c r="E32" s="540">
        <f>E33+E44</f>
        <v>77</v>
      </c>
      <c r="F32" s="541">
        <f>F33+F44</f>
        <v>39</v>
      </c>
      <c r="G32" s="541">
        <f>G33+G44</f>
        <v>0</v>
      </c>
      <c r="H32" s="541">
        <f>H33+H44</f>
        <v>0</v>
      </c>
      <c r="I32" s="541"/>
      <c r="J32" s="541">
        <f>J33+J44</f>
        <v>10</v>
      </c>
      <c r="K32" s="542">
        <f>K33+K44</f>
        <v>12</v>
      </c>
      <c r="L32" s="541">
        <f>L33+L44</f>
        <v>0</v>
      </c>
      <c r="M32" s="541">
        <f>M33+M44</f>
        <v>0</v>
      </c>
      <c r="N32" s="541"/>
      <c r="O32" s="541">
        <f>O33+O44</f>
        <v>3</v>
      </c>
      <c r="P32" s="543">
        <f>P33+P44</f>
        <v>45</v>
      </c>
      <c r="Q32" s="544">
        <f>Q33+Q44</f>
        <v>0</v>
      </c>
      <c r="R32" s="544">
        <f>R33+R44</f>
        <v>0</v>
      </c>
      <c r="S32" s="544"/>
      <c r="T32" s="544">
        <f>T33+T44</f>
        <v>12</v>
      </c>
      <c r="U32" s="543">
        <f>U33+U44</f>
        <v>95</v>
      </c>
      <c r="V32" s="544">
        <f>V33+V44</f>
        <v>0</v>
      </c>
      <c r="W32" s="544">
        <f>W33+W44</f>
        <v>0</v>
      </c>
      <c r="X32" s="544"/>
      <c r="Y32" s="544">
        <f>Y33+Y44</f>
        <v>24</v>
      </c>
      <c r="Z32" s="543">
        <f>Z33+Z44</f>
        <v>51</v>
      </c>
      <c r="AA32" s="544">
        <f>AA33+AA44</f>
        <v>0</v>
      </c>
      <c r="AB32" s="544">
        <f>AB33+AB44</f>
        <v>0</v>
      </c>
      <c r="AC32" s="544"/>
      <c r="AD32" s="544">
        <f>AD33+AD44</f>
        <v>13</v>
      </c>
      <c r="AE32" s="543">
        <f>AE33+AE44</f>
        <v>59</v>
      </c>
      <c r="AF32" s="544">
        <f>AF33+AF44</f>
        <v>0</v>
      </c>
      <c r="AG32" s="544">
        <f>AG33+AG44</f>
        <v>0</v>
      </c>
      <c r="AH32" s="544"/>
      <c r="AI32" s="544">
        <f aca="true" t="shared" si="6" ref="AI32:AN32">AI33+AI44</f>
        <v>15</v>
      </c>
      <c r="AJ32" s="543">
        <f t="shared" si="6"/>
        <v>0</v>
      </c>
      <c r="AK32" s="544">
        <f t="shared" si="6"/>
        <v>0</v>
      </c>
      <c r="AL32" s="544">
        <f t="shared" si="6"/>
        <v>0</v>
      </c>
      <c r="AM32" s="544">
        <f t="shared" si="6"/>
        <v>0</v>
      </c>
      <c r="AN32" s="544">
        <f t="shared" si="6"/>
        <v>0</v>
      </c>
      <c r="AO32" s="506"/>
      <c r="AP32" s="508"/>
    </row>
    <row r="33" spans="1:42" ht="12" customHeight="1" thickBot="1">
      <c r="A33" s="545" t="s">
        <v>105</v>
      </c>
      <c r="B33" s="1269" t="s">
        <v>104</v>
      </c>
      <c r="C33" s="1266"/>
      <c r="D33" s="504">
        <f aca="true" t="shared" si="7" ref="D33:AN33">SUM(D34:D43)</f>
        <v>153</v>
      </c>
      <c r="E33" s="540">
        <f t="shared" si="7"/>
        <v>39</v>
      </c>
      <c r="F33" s="541">
        <f t="shared" si="7"/>
        <v>12</v>
      </c>
      <c r="G33" s="541">
        <f t="shared" si="7"/>
        <v>0</v>
      </c>
      <c r="H33" s="541">
        <f t="shared" si="7"/>
        <v>0</v>
      </c>
      <c r="I33" s="541">
        <f t="shared" si="7"/>
        <v>0</v>
      </c>
      <c r="J33" s="541">
        <f t="shared" si="7"/>
        <v>3</v>
      </c>
      <c r="K33" s="542">
        <f t="shared" si="7"/>
        <v>12</v>
      </c>
      <c r="L33" s="541">
        <f t="shared" si="7"/>
        <v>0</v>
      </c>
      <c r="M33" s="541">
        <f t="shared" si="7"/>
        <v>0</v>
      </c>
      <c r="N33" s="541">
        <f t="shared" si="7"/>
        <v>0</v>
      </c>
      <c r="O33" s="541">
        <f t="shared" si="7"/>
        <v>3</v>
      </c>
      <c r="P33" s="543">
        <f t="shared" si="7"/>
        <v>30</v>
      </c>
      <c r="Q33" s="544">
        <f t="shared" si="7"/>
        <v>0</v>
      </c>
      <c r="R33" s="544">
        <f t="shared" si="7"/>
        <v>0</v>
      </c>
      <c r="S33" s="544">
        <f t="shared" si="7"/>
        <v>0</v>
      </c>
      <c r="T33" s="544">
        <f t="shared" si="7"/>
        <v>8</v>
      </c>
      <c r="U33" s="543">
        <f t="shared" si="7"/>
        <v>55</v>
      </c>
      <c r="V33" s="544">
        <f t="shared" si="7"/>
        <v>0</v>
      </c>
      <c r="W33" s="544">
        <f t="shared" si="7"/>
        <v>0</v>
      </c>
      <c r="X33" s="544">
        <f t="shared" si="7"/>
        <v>0</v>
      </c>
      <c r="Y33" s="544">
        <f t="shared" si="7"/>
        <v>14</v>
      </c>
      <c r="Z33" s="543">
        <f t="shared" si="7"/>
        <v>12</v>
      </c>
      <c r="AA33" s="544">
        <f t="shared" si="7"/>
        <v>0</v>
      </c>
      <c r="AB33" s="544">
        <f t="shared" si="7"/>
        <v>0</v>
      </c>
      <c r="AC33" s="544">
        <f t="shared" si="7"/>
        <v>0</v>
      </c>
      <c r="AD33" s="544">
        <f t="shared" si="7"/>
        <v>3</v>
      </c>
      <c r="AE33" s="543">
        <f t="shared" si="7"/>
        <v>32</v>
      </c>
      <c r="AF33" s="544">
        <f t="shared" si="7"/>
        <v>0</v>
      </c>
      <c r="AG33" s="544">
        <f t="shared" si="7"/>
        <v>0</v>
      </c>
      <c r="AH33" s="544">
        <f t="shared" si="7"/>
        <v>0</v>
      </c>
      <c r="AI33" s="544">
        <f t="shared" si="7"/>
        <v>8</v>
      </c>
      <c r="AJ33" s="543">
        <f t="shared" si="7"/>
        <v>0</v>
      </c>
      <c r="AK33" s="544">
        <f t="shared" si="7"/>
        <v>0</v>
      </c>
      <c r="AL33" s="544">
        <f t="shared" si="7"/>
        <v>0</v>
      </c>
      <c r="AM33" s="544">
        <f t="shared" si="7"/>
        <v>0</v>
      </c>
      <c r="AN33" s="544">
        <f t="shared" si="7"/>
        <v>0</v>
      </c>
      <c r="AO33" s="506"/>
      <c r="AP33" s="508"/>
    </row>
    <row r="34" spans="1:42" ht="12" customHeight="1">
      <c r="A34" s="466" t="s">
        <v>298</v>
      </c>
      <c r="B34" s="546" t="s">
        <v>217</v>
      </c>
      <c r="C34" s="547" t="s">
        <v>38</v>
      </c>
      <c r="D34" s="527">
        <f aca="true" t="shared" si="8" ref="D34:D43">F34+G34+H34+K34+L34+M34+P34+Q34+R34+U34+V34+W34+Z34+AA34+AB34+AE34+AF34+AG34+AJ34+AK34+AL34</f>
        <v>12</v>
      </c>
      <c r="E34" s="528">
        <f aca="true" t="shared" si="9" ref="E34:E43">J34+O34+T34+Y34+AD34+AI34+AN34</f>
        <v>3</v>
      </c>
      <c r="F34" s="530">
        <v>12</v>
      </c>
      <c r="G34" s="530">
        <v>0</v>
      </c>
      <c r="H34" s="530">
        <v>0</v>
      </c>
      <c r="I34" s="530" t="s">
        <v>25</v>
      </c>
      <c r="J34" s="532">
        <v>3</v>
      </c>
      <c r="K34" s="530"/>
      <c r="L34" s="530"/>
      <c r="M34" s="530"/>
      <c r="N34" s="530"/>
      <c r="O34" s="532"/>
      <c r="P34" s="530"/>
      <c r="Q34" s="530"/>
      <c r="R34" s="530"/>
      <c r="S34" s="530"/>
      <c r="T34" s="532"/>
      <c r="U34" s="530"/>
      <c r="V34" s="530"/>
      <c r="W34" s="530"/>
      <c r="X34" s="530"/>
      <c r="Y34" s="532"/>
      <c r="Z34" s="530"/>
      <c r="AA34" s="530"/>
      <c r="AB34" s="530"/>
      <c r="AC34" s="530"/>
      <c r="AD34" s="532"/>
      <c r="AE34" s="530"/>
      <c r="AF34" s="530"/>
      <c r="AG34" s="530"/>
      <c r="AH34" s="530"/>
      <c r="AI34" s="532"/>
      <c r="AJ34" s="530"/>
      <c r="AK34" s="530"/>
      <c r="AL34" s="530"/>
      <c r="AM34" s="530"/>
      <c r="AN34" s="533"/>
      <c r="AO34" s="474"/>
      <c r="AP34" s="572"/>
    </row>
    <row r="35" spans="1:42" ht="12" customHeight="1">
      <c r="A35" s="475" t="s">
        <v>300</v>
      </c>
      <c r="B35" s="546" t="s">
        <v>218</v>
      </c>
      <c r="C35" s="548" t="s">
        <v>50</v>
      </c>
      <c r="D35" s="477">
        <f t="shared" si="8"/>
        <v>15</v>
      </c>
      <c r="E35" s="478">
        <f t="shared" si="9"/>
        <v>4</v>
      </c>
      <c r="F35" s="549"/>
      <c r="G35" s="530"/>
      <c r="H35" s="530"/>
      <c r="I35" s="530"/>
      <c r="J35" s="532"/>
      <c r="K35" s="530"/>
      <c r="L35" s="530"/>
      <c r="M35" s="530"/>
      <c r="N35" s="530"/>
      <c r="O35" s="532"/>
      <c r="P35" s="490">
        <v>15</v>
      </c>
      <c r="Q35" s="479">
        <v>0</v>
      </c>
      <c r="R35" s="479">
        <v>0</v>
      </c>
      <c r="S35" s="479" t="s">
        <v>21</v>
      </c>
      <c r="T35" s="480">
        <v>4</v>
      </c>
      <c r="U35" s="530"/>
      <c r="V35" s="530"/>
      <c r="W35" s="530"/>
      <c r="X35" s="530"/>
      <c r="Y35" s="532"/>
      <c r="Z35" s="530"/>
      <c r="AA35" s="530"/>
      <c r="AB35" s="530"/>
      <c r="AC35" s="530"/>
      <c r="AD35" s="532"/>
      <c r="AE35" s="530"/>
      <c r="AF35" s="530"/>
      <c r="AG35" s="530"/>
      <c r="AH35" s="530"/>
      <c r="AI35" s="532"/>
      <c r="AJ35" s="530"/>
      <c r="AK35" s="530"/>
      <c r="AL35" s="530"/>
      <c r="AM35" s="530"/>
      <c r="AN35" s="533"/>
      <c r="AO35" s="482" t="s">
        <v>298</v>
      </c>
      <c r="AP35" s="484" t="s">
        <v>217</v>
      </c>
    </row>
    <row r="36" spans="1:42" ht="12" customHeight="1">
      <c r="A36" s="475" t="s">
        <v>302</v>
      </c>
      <c r="B36" s="546" t="s">
        <v>219</v>
      </c>
      <c r="C36" s="476" t="s">
        <v>108</v>
      </c>
      <c r="D36" s="477">
        <f t="shared" si="8"/>
        <v>15</v>
      </c>
      <c r="E36" s="478">
        <f t="shared" si="9"/>
        <v>4</v>
      </c>
      <c r="F36" s="530"/>
      <c r="G36" s="530"/>
      <c r="H36" s="530"/>
      <c r="I36" s="530"/>
      <c r="J36" s="532"/>
      <c r="K36" s="530"/>
      <c r="L36" s="530"/>
      <c r="M36" s="530"/>
      <c r="N36" s="530"/>
      <c r="O36" s="550"/>
      <c r="P36" s="530"/>
      <c r="Q36" s="530"/>
      <c r="R36" s="530"/>
      <c r="S36" s="530"/>
      <c r="T36" s="532"/>
      <c r="U36" s="530">
        <v>15</v>
      </c>
      <c r="V36" s="530">
        <v>0</v>
      </c>
      <c r="W36" s="530">
        <v>0</v>
      </c>
      <c r="X36" s="530" t="s">
        <v>25</v>
      </c>
      <c r="Y36" s="532">
        <v>4</v>
      </c>
      <c r="Z36" s="530"/>
      <c r="AA36" s="530"/>
      <c r="AB36" s="530"/>
      <c r="AC36" s="530"/>
      <c r="AD36" s="532"/>
      <c r="AE36" s="530"/>
      <c r="AF36" s="530"/>
      <c r="AG36" s="530"/>
      <c r="AH36" s="530"/>
      <c r="AI36" s="532"/>
      <c r="AJ36" s="530"/>
      <c r="AK36" s="530"/>
      <c r="AL36" s="530"/>
      <c r="AM36" s="530"/>
      <c r="AN36" s="533"/>
      <c r="AO36" s="482"/>
      <c r="AP36" s="484"/>
    </row>
    <row r="37" spans="1:42" ht="12" customHeight="1">
      <c r="A37" s="475" t="s">
        <v>303</v>
      </c>
      <c r="B37" s="551" t="s">
        <v>220</v>
      </c>
      <c r="C37" s="547" t="s">
        <v>44</v>
      </c>
      <c r="D37" s="527">
        <f t="shared" si="8"/>
        <v>15</v>
      </c>
      <c r="E37" s="528">
        <f t="shared" si="9"/>
        <v>4</v>
      </c>
      <c r="F37" s="529"/>
      <c r="G37" s="529"/>
      <c r="H37" s="530"/>
      <c r="I37" s="530"/>
      <c r="J37" s="532"/>
      <c r="K37" s="530"/>
      <c r="L37" s="530"/>
      <c r="M37" s="530"/>
      <c r="N37" s="530"/>
      <c r="O37" s="532"/>
      <c r="P37" s="530">
        <v>15</v>
      </c>
      <c r="Q37" s="530">
        <v>0</v>
      </c>
      <c r="R37" s="530">
        <v>0</v>
      </c>
      <c r="S37" s="530" t="s">
        <v>25</v>
      </c>
      <c r="T37" s="532">
        <v>4</v>
      </c>
      <c r="U37" s="530"/>
      <c r="V37" s="530"/>
      <c r="W37" s="530"/>
      <c r="X37" s="530"/>
      <c r="Y37" s="532"/>
      <c r="Z37" s="530"/>
      <c r="AA37" s="530"/>
      <c r="AB37" s="530"/>
      <c r="AC37" s="530"/>
      <c r="AD37" s="532"/>
      <c r="AE37" s="530"/>
      <c r="AF37" s="530"/>
      <c r="AG37" s="530"/>
      <c r="AH37" s="530"/>
      <c r="AI37" s="532"/>
      <c r="AJ37" s="530"/>
      <c r="AK37" s="530"/>
      <c r="AL37" s="530"/>
      <c r="AM37" s="530"/>
      <c r="AN37" s="533"/>
      <c r="AO37" s="482" t="s">
        <v>13</v>
      </c>
      <c r="AP37" s="484" t="s">
        <v>202</v>
      </c>
    </row>
    <row r="38" spans="1:42" ht="12" customHeight="1">
      <c r="A38" s="475" t="s">
        <v>305</v>
      </c>
      <c r="B38" s="551" t="s">
        <v>221</v>
      </c>
      <c r="C38" s="548" t="s">
        <v>109</v>
      </c>
      <c r="D38" s="527">
        <f t="shared" si="8"/>
        <v>20</v>
      </c>
      <c r="E38" s="528">
        <f t="shared" si="9"/>
        <v>5</v>
      </c>
      <c r="F38" s="549"/>
      <c r="G38" s="530"/>
      <c r="H38" s="530"/>
      <c r="I38" s="530"/>
      <c r="J38" s="532"/>
      <c r="K38" s="530"/>
      <c r="L38" s="530"/>
      <c r="M38" s="530"/>
      <c r="N38" s="530"/>
      <c r="O38" s="532"/>
      <c r="P38" s="530"/>
      <c r="Q38" s="530"/>
      <c r="R38" s="530"/>
      <c r="S38" s="530"/>
      <c r="T38" s="532"/>
      <c r="U38" s="490">
        <v>20</v>
      </c>
      <c r="V38" s="479">
        <v>0</v>
      </c>
      <c r="W38" s="479">
        <v>0</v>
      </c>
      <c r="X38" s="479" t="s">
        <v>21</v>
      </c>
      <c r="Y38" s="480">
        <v>5</v>
      </c>
      <c r="Z38" s="530"/>
      <c r="AA38" s="530"/>
      <c r="AB38" s="530"/>
      <c r="AC38" s="530"/>
      <c r="AD38" s="532"/>
      <c r="AE38" s="530"/>
      <c r="AF38" s="530"/>
      <c r="AG38" s="530"/>
      <c r="AH38" s="530"/>
      <c r="AI38" s="532"/>
      <c r="AJ38" s="530"/>
      <c r="AK38" s="530"/>
      <c r="AL38" s="530"/>
      <c r="AM38" s="530"/>
      <c r="AN38" s="533"/>
      <c r="AO38" s="482" t="s">
        <v>13</v>
      </c>
      <c r="AP38" s="484" t="s">
        <v>202</v>
      </c>
    </row>
    <row r="39" spans="1:42" ht="12" customHeight="1">
      <c r="A39" s="475" t="s">
        <v>306</v>
      </c>
      <c r="B39" s="551" t="s">
        <v>222</v>
      </c>
      <c r="C39" s="548" t="s">
        <v>192</v>
      </c>
      <c r="D39" s="527">
        <f t="shared" si="8"/>
        <v>20</v>
      </c>
      <c r="E39" s="528">
        <f t="shared" si="9"/>
        <v>5</v>
      </c>
      <c r="F39" s="536"/>
      <c r="G39" s="536"/>
      <c r="H39" s="536"/>
      <c r="I39" s="536"/>
      <c r="J39" s="552"/>
      <c r="K39" s="536"/>
      <c r="L39" s="536"/>
      <c r="M39" s="536"/>
      <c r="N39" s="536"/>
      <c r="O39" s="552"/>
      <c r="P39" s="536"/>
      <c r="Q39" s="536"/>
      <c r="R39" s="536"/>
      <c r="S39" s="536"/>
      <c r="T39" s="552"/>
      <c r="U39" s="530">
        <v>20</v>
      </c>
      <c r="V39" s="530">
        <v>0</v>
      </c>
      <c r="W39" s="530">
        <v>0</v>
      </c>
      <c r="X39" s="530" t="s">
        <v>21</v>
      </c>
      <c r="Y39" s="532">
        <v>5</v>
      </c>
      <c r="Z39" s="536"/>
      <c r="AA39" s="536"/>
      <c r="AB39" s="536"/>
      <c r="AC39" s="536"/>
      <c r="AD39" s="552"/>
      <c r="AE39" s="536"/>
      <c r="AF39" s="536"/>
      <c r="AG39" s="536"/>
      <c r="AH39" s="536"/>
      <c r="AI39" s="552"/>
      <c r="AJ39" s="536"/>
      <c r="AK39" s="536"/>
      <c r="AL39" s="536"/>
      <c r="AM39" s="536"/>
      <c r="AN39" s="537"/>
      <c r="AO39" s="482"/>
      <c r="AP39" s="484"/>
    </row>
    <row r="40" spans="1:42" ht="12" customHeight="1">
      <c r="A40" s="475" t="s">
        <v>307</v>
      </c>
      <c r="B40" s="483" t="s">
        <v>223</v>
      </c>
      <c r="C40" s="476" t="s">
        <v>193</v>
      </c>
      <c r="D40" s="527">
        <f t="shared" si="8"/>
        <v>12</v>
      </c>
      <c r="E40" s="528">
        <f t="shared" si="9"/>
        <v>3</v>
      </c>
      <c r="F40" s="492"/>
      <c r="G40" s="492"/>
      <c r="H40" s="479"/>
      <c r="I40" s="479"/>
      <c r="J40" s="480"/>
      <c r="K40" s="492"/>
      <c r="L40" s="492"/>
      <c r="M40" s="479"/>
      <c r="N40" s="479"/>
      <c r="O40" s="480"/>
      <c r="P40" s="553"/>
      <c r="Q40" s="553"/>
      <c r="R40" s="485"/>
      <c r="S40" s="486"/>
      <c r="T40" s="487"/>
      <c r="U40" s="479"/>
      <c r="V40" s="479"/>
      <c r="W40" s="479"/>
      <c r="X40" s="479"/>
      <c r="Y40" s="480"/>
      <c r="Z40" s="479">
        <v>12</v>
      </c>
      <c r="AA40" s="479">
        <v>0</v>
      </c>
      <c r="AB40" s="479">
        <v>0</v>
      </c>
      <c r="AC40" s="479" t="s">
        <v>21</v>
      </c>
      <c r="AD40" s="480">
        <v>3</v>
      </c>
      <c r="AE40" s="479"/>
      <c r="AF40" s="479"/>
      <c r="AG40" s="479"/>
      <c r="AH40" s="479"/>
      <c r="AI40" s="480"/>
      <c r="AJ40" s="479"/>
      <c r="AK40" s="479"/>
      <c r="AL40" s="479"/>
      <c r="AM40" s="479"/>
      <c r="AN40" s="481"/>
      <c r="AO40" s="482"/>
      <c r="AP40" s="484"/>
    </row>
    <row r="41" spans="1:42" ht="12" customHeight="1">
      <c r="A41" s="475" t="s">
        <v>308</v>
      </c>
      <c r="B41" s="554" t="s">
        <v>224</v>
      </c>
      <c r="C41" s="476" t="s">
        <v>110</v>
      </c>
      <c r="D41" s="527">
        <f t="shared" si="8"/>
        <v>12</v>
      </c>
      <c r="E41" s="528">
        <f t="shared" si="9"/>
        <v>3</v>
      </c>
      <c r="F41" s="492"/>
      <c r="G41" s="492"/>
      <c r="H41" s="479"/>
      <c r="I41" s="479"/>
      <c r="J41" s="480"/>
      <c r="K41" s="492"/>
      <c r="L41" s="492"/>
      <c r="M41" s="479"/>
      <c r="N41" s="479"/>
      <c r="O41" s="480"/>
      <c r="P41" s="553"/>
      <c r="Q41" s="553"/>
      <c r="R41" s="485"/>
      <c r="S41" s="486"/>
      <c r="T41" s="487"/>
      <c r="U41" s="530"/>
      <c r="V41" s="530"/>
      <c r="W41" s="530"/>
      <c r="X41" s="530"/>
      <c r="Y41" s="532"/>
      <c r="Z41" s="479"/>
      <c r="AA41" s="479"/>
      <c r="AB41" s="479"/>
      <c r="AC41" s="479"/>
      <c r="AD41" s="480"/>
      <c r="AE41" s="479">
        <v>12</v>
      </c>
      <c r="AF41" s="479">
        <v>0</v>
      </c>
      <c r="AG41" s="479">
        <v>0</v>
      </c>
      <c r="AH41" s="479" t="s">
        <v>21</v>
      </c>
      <c r="AI41" s="480">
        <v>3</v>
      </c>
      <c r="AJ41" s="479"/>
      <c r="AK41" s="479"/>
      <c r="AL41" s="479"/>
      <c r="AM41" s="479"/>
      <c r="AN41" s="481"/>
      <c r="AO41" s="482"/>
      <c r="AP41" s="484"/>
    </row>
    <row r="42" spans="1:42" ht="12" customHeight="1">
      <c r="A42" s="475" t="s">
        <v>309</v>
      </c>
      <c r="B42" s="491" t="s">
        <v>225</v>
      </c>
      <c r="C42" s="476" t="s">
        <v>111</v>
      </c>
      <c r="D42" s="477">
        <f t="shared" si="8"/>
        <v>12</v>
      </c>
      <c r="E42" s="478">
        <f t="shared" si="9"/>
        <v>3</v>
      </c>
      <c r="F42" s="479"/>
      <c r="G42" s="479"/>
      <c r="H42" s="479"/>
      <c r="I42" s="479"/>
      <c r="J42" s="480"/>
      <c r="K42" s="479">
        <v>12</v>
      </c>
      <c r="L42" s="479">
        <v>0</v>
      </c>
      <c r="M42" s="479">
        <v>0</v>
      </c>
      <c r="N42" s="479" t="s">
        <v>25</v>
      </c>
      <c r="O42" s="480">
        <v>3</v>
      </c>
      <c r="P42" s="479"/>
      <c r="Q42" s="479"/>
      <c r="R42" s="479"/>
      <c r="S42" s="479"/>
      <c r="T42" s="480"/>
      <c r="U42" s="479"/>
      <c r="V42" s="479"/>
      <c r="W42" s="479"/>
      <c r="X42" s="479"/>
      <c r="Y42" s="480"/>
      <c r="Z42" s="479"/>
      <c r="AA42" s="479"/>
      <c r="AB42" s="479"/>
      <c r="AC42" s="479"/>
      <c r="AD42" s="480"/>
      <c r="AE42" s="479"/>
      <c r="AF42" s="479"/>
      <c r="AG42" s="479"/>
      <c r="AH42" s="479"/>
      <c r="AI42" s="480"/>
      <c r="AJ42" s="479"/>
      <c r="AK42" s="479"/>
      <c r="AL42" s="479"/>
      <c r="AM42" s="479"/>
      <c r="AN42" s="481"/>
      <c r="AO42" s="482"/>
      <c r="AP42" s="484"/>
    </row>
    <row r="43" spans="1:42" ht="12" customHeight="1" thickBot="1">
      <c r="A43" s="555" t="s">
        <v>311</v>
      </c>
      <c r="B43" s="512" t="s">
        <v>226</v>
      </c>
      <c r="C43" s="556" t="s">
        <v>112</v>
      </c>
      <c r="D43" s="557">
        <f t="shared" si="8"/>
        <v>20</v>
      </c>
      <c r="E43" s="558">
        <f t="shared" si="9"/>
        <v>5</v>
      </c>
      <c r="F43" s="536"/>
      <c r="G43" s="536"/>
      <c r="H43" s="536"/>
      <c r="I43" s="536"/>
      <c r="J43" s="552"/>
      <c r="K43" s="536"/>
      <c r="L43" s="536"/>
      <c r="M43" s="536"/>
      <c r="N43" s="536"/>
      <c r="O43" s="552"/>
      <c r="P43" s="536"/>
      <c r="Q43" s="536"/>
      <c r="R43" s="536"/>
      <c r="S43" s="536"/>
      <c r="T43" s="552"/>
      <c r="U43" s="536"/>
      <c r="V43" s="536"/>
      <c r="W43" s="536"/>
      <c r="X43" s="536"/>
      <c r="Y43" s="552"/>
      <c r="Z43" s="536"/>
      <c r="AA43" s="536"/>
      <c r="AB43" s="536"/>
      <c r="AC43" s="536"/>
      <c r="AD43" s="552"/>
      <c r="AE43" s="536">
        <v>20</v>
      </c>
      <c r="AF43" s="536">
        <v>0</v>
      </c>
      <c r="AG43" s="536">
        <v>0</v>
      </c>
      <c r="AH43" s="536" t="s">
        <v>21</v>
      </c>
      <c r="AI43" s="552">
        <v>5</v>
      </c>
      <c r="AJ43" s="536"/>
      <c r="AK43" s="536"/>
      <c r="AL43" s="536"/>
      <c r="AM43" s="536"/>
      <c r="AN43" s="537"/>
      <c r="AO43" s="501"/>
      <c r="AP43" s="571"/>
    </row>
    <row r="44" spans="1:42" ht="12" customHeight="1" thickBot="1">
      <c r="A44" s="545" t="s">
        <v>106</v>
      </c>
      <c r="B44" s="1269" t="s">
        <v>107</v>
      </c>
      <c r="C44" s="1276"/>
      <c r="D44" s="504">
        <f aca="true" t="shared" si="10" ref="D44:AN44">SUM(D45:D54)</f>
        <v>148</v>
      </c>
      <c r="E44" s="540">
        <f t="shared" si="10"/>
        <v>38</v>
      </c>
      <c r="F44" s="542">
        <f t="shared" si="10"/>
        <v>27</v>
      </c>
      <c r="G44" s="541">
        <f t="shared" si="10"/>
        <v>0</v>
      </c>
      <c r="H44" s="541">
        <f t="shared" si="10"/>
        <v>0</v>
      </c>
      <c r="I44" s="541">
        <f t="shared" si="10"/>
        <v>0</v>
      </c>
      <c r="J44" s="541">
        <f t="shared" si="10"/>
        <v>7</v>
      </c>
      <c r="K44" s="542">
        <f t="shared" si="10"/>
        <v>0</v>
      </c>
      <c r="L44" s="541">
        <f t="shared" si="10"/>
        <v>0</v>
      </c>
      <c r="M44" s="541">
        <f t="shared" si="10"/>
        <v>0</v>
      </c>
      <c r="N44" s="541">
        <f t="shared" si="10"/>
        <v>0</v>
      </c>
      <c r="O44" s="541">
        <f t="shared" si="10"/>
        <v>0</v>
      </c>
      <c r="P44" s="543">
        <f t="shared" si="10"/>
        <v>15</v>
      </c>
      <c r="Q44" s="544">
        <f t="shared" si="10"/>
        <v>0</v>
      </c>
      <c r="R44" s="544">
        <f t="shared" si="10"/>
        <v>0</v>
      </c>
      <c r="S44" s="544">
        <f t="shared" si="10"/>
        <v>0</v>
      </c>
      <c r="T44" s="544">
        <f t="shared" si="10"/>
        <v>4</v>
      </c>
      <c r="U44" s="543">
        <f t="shared" si="10"/>
        <v>40</v>
      </c>
      <c r="V44" s="544">
        <f t="shared" si="10"/>
        <v>0</v>
      </c>
      <c r="W44" s="544">
        <f t="shared" si="10"/>
        <v>0</v>
      </c>
      <c r="X44" s="544">
        <f t="shared" si="10"/>
        <v>0</v>
      </c>
      <c r="Y44" s="544">
        <f t="shared" si="10"/>
        <v>10</v>
      </c>
      <c r="Z44" s="543">
        <f t="shared" si="10"/>
        <v>39</v>
      </c>
      <c r="AA44" s="544">
        <f t="shared" si="10"/>
        <v>0</v>
      </c>
      <c r="AB44" s="544">
        <f t="shared" si="10"/>
        <v>0</v>
      </c>
      <c r="AC44" s="544">
        <f t="shared" si="10"/>
        <v>0</v>
      </c>
      <c r="AD44" s="544">
        <f t="shared" si="10"/>
        <v>10</v>
      </c>
      <c r="AE44" s="543">
        <f t="shared" si="10"/>
        <v>27</v>
      </c>
      <c r="AF44" s="544">
        <f t="shared" si="10"/>
        <v>0</v>
      </c>
      <c r="AG44" s="544">
        <f t="shared" si="10"/>
        <v>0</v>
      </c>
      <c r="AH44" s="544">
        <f t="shared" si="10"/>
        <v>0</v>
      </c>
      <c r="AI44" s="544">
        <f t="shared" si="10"/>
        <v>7</v>
      </c>
      <c r="AJ44" s="543">
        <f t="shared" si="10"/>
        <v>0</v>
      </c>
      <c r="AK44" s="544">
        <f t="shared" si="10"/>
        <v>0</v>
      </c>
      <c r="AL44" s="544">
        <f t="shared" si="10"/>
        <v>0</v>
      </c>
      <c r="AM44" s="544">
        <f t="shared" si="10"/>
        <v>0</v>
      </c>
      <c r="AN44" s="544">
        <f t="shared" si="10"/>
        <v>0</v>
      </c>
      <c r="AO44" s="506"/>
      <c r="AP44" s="506"/>
    </row>
    <row r="45" spans="1:42" ht="12" customHeight="1">
      <c r="A45" s="559" t="s">
        <v>312</v>
      </c>
      <c r="B45" s="560" t="s">
        <v>227</v>
      </c>
      <c r="C45" s="468" t="s">
        <v>34</v>
      </c>
      <c r="D45" s="561">
        <f aca="true" t="shared" si="11" ref="D45:D54">F45+G45+H45+K45+L45+M45+P45+Q45+R45+U45+V45+W45+Z45+AA45+AB45+AE45+AF45+AG45+AJ45+AK45+AL45</f>
        <v>15</v>
      </c>
      <c r="E45" s="470">
        <f aca="true" t="shared" si="12" ref="E45:E54">J45+O45+T45+Y45+AD45+AI45+AN45</f>
        <v>4</v>
      </c>
      <c r="F45" s="471">
        <v>15</v>
      </c>
      <c r="G45" s="471">
        <v>0</v>
      </c>
      <c r="H45" s="471">
        <v>0</v>
      </c>
      <c r="I45" s="471" t="s">
        <v>25</v>
      </c>
      <c r="J45" s="472">
        <v>4</v>
      </c>
      <c r="K45" s="471"/>
      <c r="L45" s="471"/>
      <c r="M45" s="471"/>
      <c r="N45" s="471"/>
      <c r="O45" s="562"/>
      <c r="P45" s="471"/>
      <c r="Q45" s="471"/>
      <c r="R45" s="471"/>
      <c r="S45" s="471"/>
      <c r="T45" s="472"/>
      <c r="U45" s="471"/>
      <c r="V45" s="471"/>
      <c r="W45" s="471"/>
      <c r="X45" s="471"/>
      <c r="Y45" s="472"/>
      <c r="Z45" s="471"/>
      <c r="AA45" s="471"/>
      <c r="AB45" s="471"/>
      <c r="AC45" s="471"/>
      <c r="AD45" s="472"/>
      <c r="AE45" s="471"/>
      <c r="AF45" s="471"/>
      <c r="AG45" s="471"/>
      <c r="AH45" s="471"/>
      <c r="AI45" s="472"/>
      <c r="AJ45" s="471"/>
      <c r="AK45" s="471"/>
      <c r="AL45" s="471"/>
      <c r="AM45" s="471"/>
      <c r="AN45" s="473"/>
      <c r="AO45" s="474"/>
      <c r="AP45" s="572"/>
    </row>
    <row r="46" spans="1:42" ht="12" customHeight="1">
      <c r="A46" s="563" t="s">
        <v>314</v>
      </c>
      <c r="B46" s="483" t="s">
        <v>228</v>
      </c>
      <c r="C46" s="476" t="s">
        <v>35</v>
      </c>
      <c r="D46" s="477">
        <f t="shared" si="11"/>
        <v>12</v>
      </c>
      <c r="E46" s="478">
        <f t="shared" si="12"/>
        <v>3</v>
      </c>
      <c r="F46" s="479">
        <v>12</v>
      </c>
      <c r="G46" s="479">
        <v>0</v>
      </c>
      <c r="H46" s="479">
        <v>0</v>
      </c>
      <c r="I46" s="479" t="s">
        <v>21</v>
      </c>
      <c r="J46" s="480">
        <v>3</v>
      </c>
      <c r="K46" s="479"/>
      <c r="L46" s="479"/>
      <c r="M46" s="479"/>
      <c r="N46" s="479"/>
      <c r="O46" s="480"/>
      <c r="P46" s="479"/>
      <c r="Q46" s="479"/>
      <c r="R46" s="479"/>
      <c r="S46" s="479"/>
      <c r="T46" s="480"/>
      <c r="U46" s="530"/>
      <c r="V46" s="530"/>
      <c r="W46" s="530"/>
      <c r="X46" s="530"/>
      <c r="Y46" s="532"/>
      <c r="Z46" s="479"/>
      <c r="AA46" s="479"/>
      <c r="AB46" s="479"/>
      <c r="AC46" s="479"/>
      <c r="AD46" s="480"/>
      <c r="AE46" s="479"/>
      <c r="AF46" s="479"/>
      <c r="AG46" s="479"/>
      <c r="AH46" s="479"/>
      <c r="AI46" s="480"/>
      <c r="AJ46" s="479"/>
      <c r="AK46" s="479"/>
      <c r="AL46" s="479"/>
      <c r="AM46" s="479"/>
      <c r="AN46" s="481"/>
      <c r="AO46" s="482"/>
      <c r="AP46" s="484"/>
    </row>
    <row r="47" spans="1:42" ht="12" customHeight="1">
      <c r="A47" s="563" t="s">
        <v>315</v>
      </c>
      <c r="B47" s="483" t="s">
        <v>229</v>
      </c>
      <c r="C47" s="476" t="s">
        <v>36</v>
      </c>
      <c r="D47" s="477">
        <f t="shared" si="11"/>
        <v>20</v>
      </c>
      <c r="E47" s="478">
        <f t="shared" si="12"/>
        <v>5</v>
      </c>
      <c r="F47" s="479"/>
      <c r="G47" s="479"/>
      <c r="H47" s="479"/>
      <c r="I47" s="479"/>
      <c r="J47" s="480"/>
      <c r="K47" s="479"/>
      <c r="L47" s="479"/>
      <c r="M47" s="479"/>
      <c r="N47" s="479"/>
      <c r="O47" s="480"/>
      <c r="P47" s="479"/>
      <c r="Q47" s="479"/>
      <c r="R47" s="479"/>
      <c r="S47" s="479"/>
      <c r="T47" s="480"/>
      <c r="U47" s="479">
        <v>20</v>
      </c>
      <c r="V47" s="479">
        <v>0</v>
      </c>
      <c r="W47" s="479">
        <v>0</v>
      </c>
      <c r="X47" s="479" t="s">
        <v>21</v>
      </c>
      <c r="Y47" s="480">
        <v>5</v>
      </c>
      <c r="Z47" s="479"/>
      <c r="AA47" s="479"/>
      <c r="AB47" s="479"/>
      <c r="AC47" s="479"/>
      <c r="AD47" s="480"/>
      <c r="AE47" s="479"/>
      <c r="AF47" s="479"/>
      <c r="AG47" s="479"/>
      <c r="AH47" s="479"/>
      <c r="AI47" s="480"/>
      <c r="AJ47" s="479"/>
      <c r="AK47" s="479"/>
      <c r="AL47" s="479"/>
      <c r="AM47" s="479"/>
      <c r="AN47" s="481"/>
      <c r="AO47" s="482" t="s">
        <v>63</v>
      </c>
      <c r="AP47" s="484" t="s">
        <v>208</v>
      </c>
    </row>
    <row r="48" spans="1:42" ht="12" customHeight="1">
      <c r="A48" s="563" t="s">
        <v>316</v>
      </c>
      <c r="B48" s="483" t="s">
        <v>230</v>
      </c>
      <c r="C48" s="476" t="s">
        <v>37</v>
      </c>
      <c r="D48" s="477">
        <f t="shared" si="11"/>
        <v>20</v>
      </c>
      <c r="E48" s="478">
        <f t="shared" si="12"/>
        <v>5</v>
      </c>
      <c r="F48" s="492"/>
      <c r="G48" s="492"/>
      <c r="H48" s="479"/>
      <c r="I48" s="479"/>
      <c r="J48" s="480"/>
      <c r="K48" s="479"/>
      <c r="L48" s="479"/>
      <c r="M48" s="479"/>
      <c r="N48" s="479"/>
      <c r="O48" s="480"/>
      <c r="P48" s="479"/>
      <c r="Q48" s="479"/>
      <c r="R48" s="479"/>
      <c r="S48" s="479"/>
      <c r="T48" s="480"/>
      <c r="U48" s="479">
        <v>20</v>
      </c>
      <c r="V48" s="479">
        <v>0</v>
      </c>
      <c r="W48" s="479">
        <v>0</v>
      </c>
      <c r="X48" s="479" t="s">
        <v>21</v>
      </c>
      <c r="Y48" s="480">
        <v>5</v>
      </c>
      <c r="Z48" s="479"/>
      <c r="AA48" s="479"/>
      <c r="AB48" s="479"/>
      <c r="AC48" s="479"/>
      <c r="AD48" s="480"/>
      <c r="AE48" s="479"/>
      <c r="AF48" s="479"/>
      <c r="AG48" s="479"/>
      <c r="AH48" s="479"/>
      <c r="AI48" s="480"/>
      <c r="AJ48" s="479"/>
      <c r="AK48" s="479"/>
      <c r="AL48" s="479"/>
      <c r="AM48" s="479"/>
      <c r="AN48" s="481"/>
      <c r="AO48" s="482" t="s">
        <v>62</v>
      </c>
      <c r="AP48" s="484" t="s">
        <v>207</v>
      </c>
    </row>
    <row r="49" spans="1:42" ht="12" customHeight="1">
      <c r="A49" s="563" t="s">
        <v>317</v>
      </c>
      <c r="B49" s="483" t="s">
        <v>231</v>
      </c>
      <c r="C49" s="564" t="s">
        <v>39</v>
      </c>
      <c r="D49" s="557">
        <f t="shared" si="11"/>
        <v>12</v>
      </c>
      <c r="E49" s="558">
        <f t="shared" si="12"/>
        <v>3</v>
      </c>
      <c r="F49" s="565"/>
      <c r="G49" s="565"/>
      <c r="H49" s="566"/>
      <c r="I49" s="566"/>
      <c r="J49" s="567"/>
      <c r="K49" s="566"/>
      <c r="L49" s="566"/>
      <c r="M49" s="566"/>
      <c r="N49" s="566"/>
      <c r="O49" s="567"/>
      <c r="P49" s="566"/>
      <c r="Q49" s="566"/>
      <c r="R49" s="566"/>
      <c r="S49" s="566"/>
      <c r="T49" s="567"/>
      <c r="U49" s="566"/>
      <c r="V49" s="566"/>
      <c r="W49" s="566"/>
      <c r="X49" s="566"/>
      <c r="Y49" s="568"/>
      <c r="Z49" s="569">
        <v>12</v>
      </c>
      <c r="AA49" s="566">
        <v>0</v>
      </c>
      <c r="AB49" s="566">
        <v>0</v>
      </c>
      <c r="AC49" s="566" t="s">
        <v>25</v>
      </c>
      <c r="AD49" s="567">
        <v>3</v>
      </c>
      <c r="AE49" s="566"/>
      <c r="AF49" s="566"/>
      <c r="AG49" s="566"/>
      <c r="AH49" s="566"/>
      <c r="AI49" s="567"/>
      <c r="AJ49" s="566"/>
      <c r="AK49" s="566"/>
      <c r="AL49" s="566"/>
      <c r="AM49" s="566"/>
      <c r="AN49" s="568"/>
      <c r="AO49" s="570"/>
      <c r="AP49" s="484"/>
    </row>
    <row r="50" spans="1:42" ht="12" customHeight="1">
      <c r="A50" s="563" t="s">
        <v>319</v>
      </c>
      <c r="B50" s="483" t="s">
        <v>232</v>
      </c>
      <c r="C50" s="476" t="s">
        <v>84</v>
      </c>
      <c r="D50" s="477">
        <f t="shared" si="11"/>
        <v>15</v>
      </c>
      <c r="E50" s="478">
        <f t="shared" si="12"/>
        <v>4</v>
      </c>
      <c r="F50" s="492"/>
      <c r="G50" s="492"/>
      <c r="H50" s="479"/>
      <c r="I50" s="479"/>
      <c r="J50" s="480"/>
      <c r="K50" s="479"/>
      <c r="L50" s="479"/>
      <c r="M50" s="479"/>
      <c r="N50" s="479"/>
      <c r="O50" s="480"/>
      <c r="P50" s="479">
        <v>15</v>
      </c>
      <c r="Q50" s="479">
        <v>0</v>
      </c>
      <c r="R50" s="479">
        <v>0</v>
      </c>
      <c r="S50" s="479" t="s">
        <v>25</v>
      </c>
      <c r="T50" s="480">
        <v>4</v>
      </c>
      <c r="U50" s="479"/>
      <c r="V50" s="479"/>
      <c r="W50" s="479"/>
      <c r="X50" s="479"/>
      <c r="Y50" s="480"/>
      <c r="Z50" s="479"/>
      <c r="AA50" s="479"/>
      <c r="AB50" s="479"/>
      <c r="AC50" s="479"/>
      <c r="AD50" s="480"/>
      <c r="AE50" s="479"/>
      <c r="AF50" s="479"/>
      <c r="AG50" s="479"/>
      <c r="AH50" s="479"/>
      <c r="AI50" s="480"/>
      <c r="AJ50" s="479"/>
      <c r="AK50" s="479"/>
      <c r="AL50" s="479"/>
      <c r="AM50" s="479"/>
      <c r="AN50" s="481"/>
      <c r="AO50" s="482" t="s">
        <v>59</v>
      </c>
      <c r="AP50" s="484" t="s">
        <v>204</v>
      </c>
    </row>
    <row r="51" spans="1:42" ht="12" customHeight="1">
      <c r="A51" s="563" t="s">
        <v>320</v>
      </c>
      <c r="B51" s="483" t="s">
        <v>233</v>
      </c>
      <c r="C51" s="547" t="s">
        <v>40</v>
      </c>
      <c r="D51" s="527">
        <f t="shared" si="11"/>
        <v>15</v>
      </c>
      <c r="E51" s="528">
        <f t="shared" si="12"/>
        <v>4</v>
      </c>
      <c r="F51" s="530"/>
      <c r="G51" s="530"/>
      <c r="H51" s="530"/>
      <c r="I51" s="530"/>
      <c r="J51" s="532"/>
      <c r="K51" s="530"/>
      <c r="L51" s="530"/>
      <c r="M51" s="530"/>
      <c r="N51" s="530"/>
      <c r="O51" s="532"/>
      <c r="P51" s="530"/>
      <c r="Q51" s="530"/>
      <c r="R51" s="530"/>
      <c r="S51" s="530"/>
      <c r="T51" s="532"/>
      <c r="U51" s="530"/>
      <c r="V51" s="530"/>
      <c r="W51" s="530"/>
      <c r="X51" s="530"/>
      <c r="Y51" s="532"/>
      <c r="Z51" s="530"/>
      <c r="AA51" s="530"/>
      <c r="AB51" s="530"/>
      <c r="AC51" s="530"/>
      <c r="AD51" s="532"/>
      <c r="AE51" s="530">
        <v>15</v>
      </c>
      <c r="AF51" s="530">
        <v>0</v>
      </c>
      <c r="AG51" s="530">
        <v>0</v>
      </c>
      <c r="AH51" s="530" t="s">
        <v>21</v>
      </c>
      <c r="AI51" s="532">
        <v>4</v>
      </c>
      <c r="AJ51" s="530"/>
      <c r="AK51" s="530"/>
      <c r="AL51" s="530"/>
      <c r="AM51" s="530"/>
      <c r="AN51" s="533"/>
      <c r="AO51" s="534" t="s">
        <v>63</v>
      </c>
      <c r="AP51" s="484" t="s">
        <v>208</v>
      </c>
    </row>
    <row r="52" spans="1:42" ht="12" customHeight="1">
      <c r="A52" s="563" t="s">
        <v>321</v>
      </c>
      <c r="B52" s="483" t="s">
        <v>234</v>
      </c>
      <c r="C52" s="476" t="s">
        <v>41</v>
      </c>
      <c r="D52" s="477">
        <f t="shared" si="11"/>
        <v>12</v>
      </c>
      <c r="E52" s="478">
        <f t="shared" si="12"/>
        <v>3</v>
      </c>
      <c r="F52" s="479"/>
      <c r="G52" s="479"/>
      <c r="H52" s="479"/>
      <c r="I52" s="479"/>
      <c r="J52" s="480"/>
      <c r="K52" s="479"/>
      <c r="L52" s="479"/>
      <c r="M52" s="479"/>
      <c r="N52" s="479"/>
      <c r="O52" s="480"/>
      <c r="P52" s="479"/>
      <c r="Q52" s="479"/>
      <c r="R52" s="479"/>
      <c r="S52" s="479"/>
      <c r="T52" s="480"/>
      <c r="U52" s="479"/>
      <c r="V52" s="479"/>
      <c r="W52" s="479"/>
      <c r="X52" s="479"/>
      <c r="Y52" s="480"/>
      <c r="Z52" s="479">
        <v>12</v>
      </c>
      <c r="AA52" s="479">
        <v>0</v>
      </c>
      <c r="AB52" s="479">
        <v>0</v>
      </c>
      <c r="AC52" s="479" t="s">
        <v>25</v>
      </c>
      <c r="AD52" s="480">
        <v>3</v>
      </c>
      <c r="AE52" s="479"/>
      <c r="AF52" s="479"/>
      <c r="AG52" s="479"/>
      <c r="AH52" s="479"/>
      <c r="AI52" s="480"/>
      <c r="AJ52" s="479"/>
      <c r="AK52" s="479"/>
      <c r="AL52" s="479"/>
      <c r="AM52" s="479"/>
      <c r="AN52" s="481"/>
      <c r="AO52" s="482"/>
      <c r="AP52" s="484"/>
    </row>
    <row r="53" spans="1:42" ht="12" customHeight="1">
      <c r="A53" s="563" t="s">
        <v>322</v>
      </c>
      <c r="B53" s="483" t="s">
        <v>235</v>
      </c>
      <c r="C53" s="476" t="s">
        <v>101</v>
      </c>
      <c r="D53" s="477">
        <f t="shared" si="11"/>
        <v>15</v>
      </c>
      <c r="E53" s="478">
        <f t="shared" si="12"/>
        <v>4</v>
      </c>
      <c r="F53" s="479"/>
      <c r="G53" s="479"/>
      <c r="H53" s="479"/>
      <c r="I53" s="479"/>
      <c r="J53" s="480"/>
      <c r="K53" s="479"/>
      <c r="L53" s="479"/>
      <c r="M53" s="479"/>
      <c r="N53" s="479"/>
      <c r="O53" s="480"/>
      <c r="P53" s="479"/>
      <c r="Q53" s="479"/>
      <c r="R53" s="479"/>
      <c r="S53" s="479"/>
      <c r="T53" s="480"/>
      <c r="U53" s="479"/>
      <c r="V53" s="479"/>
      <c r="W53" s="479"/>
      <c r="X53" s="479"/>
      <c r="Y53" s="480"/>
      <c r="Z53" s="479">
        <v>15</v>
      </c>
      <c r="AA53" s="479">
        <v>0</v>
      </c>
      <c r="AB53" s="479">
        <v>0</v>
      </c>
      <c r="AC53" s="479" t="s">
        <v>21</v>
      </c>
      <c r="AD53" s="480">
        <v>4</v>
      </c>
      <c r="AE53" s="479"/>
      <c r="AF53" s="479"/>
      <c r="AG53" s="479"/>
      <c r="AH53" s="479"/>
      <c r="AI53" s="480"/>
      <c r="AJ53" s="479"/>
      <c r="AK53" s="479"/>
      <c r="AL53" s="479"/>
      <c r="AM53" s="479"/>
      <c r="AN53" s="481"/>
      <c r="AO53" s="482" t="s">
        <v>63</v>
      </c>
      <c r="AP53" s="484" t="s">
        <v>208</v>
      </c>
    </row>
    <row r="54" spans="1:42" ht="12" customHeight="1" thickBot="1">
      <c r="A54" s="563" t="s">
        <v>324</v>
      </c>
      <c r="B54" s="483" t="s">
        <v>236</v>
      </c>
      <c r="C54" s="476" t="s">
        <v>42</v>
      </c>
      <c r="D54" s="477">
        <f t="shared" si="11"/>
        <v>12</v>
      </c>
      <c r="E54" s="478">
        <f t="shared" si="12"/>
        <v>3</v>
      </c>
      <c r="F54" s="479"/>
      <c r="G54" s="479"/>
      <c r="H54" s="479"/>
      <c r="I54" s="479"/>
      <c r="J54" s="480"/>
      <c r="K54" s="479"/>
      <c r="L54" s="479"/>
      <c r="M54" s="479"/>
      <c r="N54" s="479"/>
      <c r="O54" s="480"/>
      <c r="P54" s="479"/>
      <c r="Q54" s="479"/>
      <c r="R54" s="479"/>
      <c r="S54" s="479"/>
      <c r="T54" s="480"/>
      <c r="U54" s="479"/>
      <c r="V54" s="479"/>
      <c r="W54" s="479"/>
      <c r="X54" s="479"/>
      <c r="Y54" s="480"/>
      <c r="Z54" s="479"/>
      <c r="AA54" s="479"/>
      <c r="AB54" s="479"/>
      <c r="AC54" s="479"/>
      <c r="AD54" s="480"/>
      <c r="AE54" s="479">
        <v>12</v>
      </c>
      <c r="AF54" s="479">
        <v>0</v>
      </c>
      <c r="AG54" s="479">
        <v>0</v>
      </c>
      <c r="AH54" s="479" t="s">
        <v>25</v>
      </c>
      <c r="AI54" s="480">
        <v>3</v>
      </c>
      <c r="AJ54" s="479"/>
      <c r="AK54" s="479"/>
      <c r="AL54" s="479"/>
      <c r="AM54" s="479"/>
      <c r="AN54" s="481"/>
      <c r="AO54" s="482" t="s">
        <v>312</v>
      </c>
      <c r="AP54" s="484" t="s">
        <v>227</v>
      </c>
    </row>
    <row r="55" spans="1:42" ht="12" customHeight="1" thickBot="1">
      <c r="A55" s="502" t="s">
        <v>43</v>
      </c>
      <c r="B55" s="1268" t="s">
        <v>113</v>
      </c>
      <c r="C55" s="1268"/>
      <c r="D55" s="504">
        <f>SUM(D56,D69,D90)</f>
        <v>197</v>
      </c>
      <c r="E55" s="541">
        <f aca="true" t="shared" si="13" ref="E55:AN55">E56+E69+E90+E95</f>
        <v>65</v>
      </c>
      <c r="F55" s="502">
        <f t="shared" si="13"/>
        <v>0</v>
      </c>
      <c r="G55" s="505">
        <f t="shared" si="13"/>
        <v>0</v>
      </c>
      <c r="H55" s="505">
        <f t="shared" si="13"/>
        <v>0</v>
      </c>
      <c r="I55" s="505">
        <f t="shared" si="13"/>
        <v>0</v>
      </c>
      <c r="J55" s="505">
        <f t="shared" si="13"/>
        <v>0</v>
      </c>
      <c r="K55" s="502">
        <f t="shared" si="13"/>
        <v>0</v>
      </c>
      <c r="L55" s="505">
        <f t="shared" si="13"/>
        <v>0</v>
      </c>
      <c r="M55" s="505">
        <f t="shared" si="13"/>
        <v>0</v>
      </c>
      <c r="N55" s="505">
        <f t="shared" si="13"/>
        <v>0</v>
      </c>
      <c r="O55" s="505">
        <f t="shared" si="13"/>
        <v>0</v>
      </c>
      <c r="P55" s="506">
        <f t="shared" si="13"/>
        <v>0</v>
      </c>
      <c r="Q55" s="507">
        <f t="shared" si="13"/>
        <v>0</v>
      </c>
      <c r="R55" s="507">
        <f t="shared" si="13"/>
        <v>0</v>
      </c>
      <c r="S55" s="507">
        <f t="shared" si="13"/>
        <v>0</v>
      </c>
      <c r="T55" s="507">
        <f t="shared" si="13"/>
        <v>0</v>
      </c>
      <c r="U55" s="506">
        <f t="shared" si="13"/>
        <v>12</v>
      </c>
      <c r="V55" s="507">
        <f t="shared" si="13"/>
        <v>0</v>
      </c>
      <c r="W55" s="507">
        <f t="shared" si="13"/>
        <v>0</v>
      </c>
      <c r="X55" s="507">
        <f t="shared" si="13"/>
        <v>0</v>
      </c>
      <c r="Y55" s="507">
        <f t="shared" si="13"/>
        <v>3</v>
      </c>
      <c r="Z55" s="506">
        <f t="shared" si="13"/>
        <v>66</v>
      </c>
      <c r="AA55" s="507">
        <f t="shared" si="13"/>
        <v>0</v>
      </c>
      <c r="AB55" s="507">
        <f t="shared" si="13"/>
        <v>0</v>
      </c>
      <c r="AC55" s="507">
        <f t="shared" si="13"/>
        <v>0</v>
      </c>
      <c r="AD55" s="507">
        <f t="shared" si="13"/>
        <v>17</v>
      </c>
      <c r="AE55" s="506">
        <f t="shared" si="13"/>
        <v>67</v>
      </c>
      <c r="AF55" s="507">
        <f t="shared" si="13"/>
        <v>0</v>
      </c>
      <c r="AG55" s="507">
        <f t="shared" si="13"/>
        <v>0</v>
      </c>
      <c r="AH55" s="507">
        <f t="shared" si="13"/>
        <v>0</v>
      </c>
      <c r="AI55" s="507">
        <f t="shared" si="13"/>
        <v>17</v>
      </c>
      <c r="AJ55" s="506">
        <f t="shared" si="13"/>
        <v>52</v>
      </c>
      <c r="AK55" s="507">
        <f t="shared" si="13"/>
        <v>0</v>
      </c>
      <c r="AL55" s="507">
        <f t="shared" si="13"/>
        <v>12</v>
      </c>
      <c r="AM55" s="507">
        <f t="shared" si="13"/>
        <v>0</v>
      </c>
      <c r="AN55" s="507">
        <f t="shared" si="13"/>
        <v>28</v>
      </c>
      <c r="AO55" s="506"/>
      <c r="AP55" s="573"/>
    </row>
    <row r="56" spans="1:42" ht="12" customHeight="1" thickBot="1">
      <c r="A56" s="539" t="s">
        <v>161</v>
      </c>
      <c r="B56" s="1277" t="s">
        <v>114</v>
      </c>
      <c r="C56" s="1278"/>
      <c r="D56" s="574">
        <f>D57</f>
        <v>77</v>
      </c>
      <c r="E56" s="574">
        <f>E57</f>
        <v>20</v>
      </c>
      <c r="F56" s="575">
        <f aca="true" t="shared" si="14" ref="F56:T56">SUM(F57:F62)</f>
        <v>0</v>
      </c>
      <c r="G56" s="575">
        <f t="shared" si="14"/>
        <v>0</v>
      </c>
      <c r="H56" s="575">
        <f t="shared" si="14"/>
        <v>0</v>
      </c>
      <c r="I56" s="575">
        <f t="shared" si="14"/>
        <v>0</v>
      </c>
      <c r="J56" s="576">
        <f t="shared" si="14"/>
        <v>0</v>
      </c>
      <c r="K56" s="577">
        <f t="shared" si="14"/>
        <v>0</v>
      </c>
      <c r="L56" s="578">
        <f t="shared" si="14"/>
        <v>0</v>
      </c>
      <c r="M56" s="578">
        <f t="shared" si="14"/>
        <v>0</v>
      </c>
      <c r="N56" s="578">
        <f t="shared" si="14"/>
        <v>0</v>
      </c>
      <c r="O56" s="579">
        <f t="shared" si="14"/>
        <v>0</v>
      </c>
      <c r="P56" s="575">
        <f t="shared" si="14"/>
        <v>0</v>
      </c>
      <c r="Q56" s="575">
        <f t="shared" si="14"/>
        <v>0</v>
      </c>
      <c r="R56" s="575">
        <f t="shared" si="14"/>
        <v>0</v>
      </c>
      <c r="S56" s="575">
        <f t="shared" si="14"/>
        <v>0</v>
      </c>
      <c r="T56" s="576">
        <f t="shared" si="14"/>
        <v>0</v>
      </c>
      <c r="U56" s="577">
        <f aca="true" t="shared" si="15" ref="U56:AI56">SUM(U58:U62)</f>
        <v>12</v>
      </c>
      <c r="V56" s="578">
        <f t="shared" si="15"/>
        <v>0</v>
      </c>
      <c r="W56" s="578">
        <f t="shared" si="15"/>
        <v>0</v>
      </c>
      <c r="X56" s="578">
        <f t="shared" si="15"/>
        <v>0</v>
      </c>
      <c r="Y56" s="579">
        <f t="shared" si="15"/>
        <v>3</v>
      </c>
      <c r="Z56" s="575">
        <f t="shared" si="15"/>
        <v>30</v>
      </c>
      <c r="AA56" s="575">
        <f t="shared" si="15"/>
        <v>0</v>
      </c>
      <c r="AB56" s="575">
        <f t="shared" si="15"/>
        <v>0</v>
      </c>
      <c r="AC56" s="575">
        <f t="shared" si="15"/>
        <v>0</v>
      </c>
      <c r="AD56" s="576">
        <f t="shared" si="15"/>
        <v>8</v>
      </c>
      <c r="AE56" s="577">
        <f t="shared" si="15"/>
        <v>35</v>
      </c>
      <c r="AF56" s="578">
        <f t="shared" si="15"/>
        <v>0</v>
      </c>
      <c r="AG56" s="578">
        <f t="shared" si="15"/>
        <v>0</v>
      </c>
      <c r="AH56" s="578">
        <f t="shared" si="15"/>
        <v>0</v>
      </c>
      <c r="AI56" s="579">
        <f t="shared" si="15"/>
        <v>9</v>
      </c>
      <c r="AJ56" s="575">
        <f>SUM(AJ57:AJ62)</f>
        <v>0</v>
      </c>
      <c r="AK56" s="575">
        <f>SUM(AK57:AK62)</f>
        <v>0</v>
      </c>
      <c r="AL56" s="575">
        <f>SUM(AL57:AL62)</f>
        <v>0</v>
      </c>
      <c r="AM56" s="575">
        <f>SUM(AM57:AM62)</f>
        <v>0</v>
      </c>
      <c r="AN56" s="575">
        <f>SUM(AN57:AN62)</f>
        <v>0</v>
      </c>
      <c r="AO56" s="464"/>
      <c r="AP56" s="580"/>
    </row>
    <row r="57" spans="1:42" ht="12" customHeight="1" thickBot="1">
      <c r="A57" s="539"/>
      <c r="B57" s="503"/>
      <c r="C57" s="581" t="s">
        <v>147</v>
      </c>
      <c r="D57" s="469">
        <f>SUM(D58:D62)</f>
        <v>77</v>
      </c>
      <c r="E57" s="470">
        <f>SUM(E58:E62)</f>
        <v>20</v>
      </c>
      <c r="F57" s="582"/>
      <c r="G57" s="583"/>
      <c r="H57" s="584"/>
      <c r="I57" s="584"/>
      <c r="J57" s="585"/>
      <c r="K57" s="586"/>
      <c r="L57" s="584"/>
      <c r="M57" s="584"/>
      <c r="N57" s="584"/>
      <c r="O57" s="585"/>
      <c r="P57" s="471"/>
      <c r="Q57" s="584"/>
      <c r="R57" s="584"/>
      <c r="S57" s="584"/>
      <c r="T57" s="587"/>
      <c r="U57" s="588"/>
      <c r="V57" s="589"/>
      <c r="W57" s="589"/>
      <c r="X57" s="589"/>
      <c r="Y57" s="590"/>
      <c r="Z57" s="588"/>
      <c r="AA57" s="589"/>
      <c r="AB57" s="589"/>
      <c r="AC57" s="589"/>
      <c r="AD57" s="591"/>
      <c r="AE57" s="592"/>
      <c r="AF57" s="589"/>
      <c r="AG57" s="589"/>
      <c r="AH57" s="589"/>
      <c r="AI57" s="591"/>
      <c r="AJ57" s="471"/>
      <c r="AK57" s="584"/>
      <c r="AL57" s="584"/>
      <c r="AM57" s="584"/>
      <c r="AN57" s="585"/>
      <c r="AO57" s="474"/>
      <c r="AP57" s="593"/>
    </row>
    <row r="58" spans="1:42" ht="12" customHeight="1">
      <c r="A58" s="524" t="s">
        <v>327</v>
      </c>
      <c r="B58" s="551" t="s">
        <v>237</v>
      </c>
      <c r="C58" s="547" t="s">
        <v>148</v>
      </c>
      <c r="D58" s="527">
        <f>U58+V58+W58+Z58+AA58+AB58+AE58+AF58+AG58</f>
        <v>12</v>
      </c>
      <c r="E58" s="528">
        <f>Y58+AD58+AI58</f>
        <v>3</v>
      </c>
      <c r="F58" s="594"/>
      <c r="G58" s="595"/>
      <c r="H58" s="596"/>
      <c r="I58" s="596"/>
      <c r="J58" s="597"/>
      <c r="K58" s="490"/>
      <c r="L58" s="596"/>
      <c r="M58" s="596"/>
      <c r="N58" s="596"/>
      <c r="O58" s="597"/>
      <c r="P58" s="479"/>
      <c r="Q58" s="596"/>
      <c r="R58" s="596"/>
      <c r="S58" s="596"/>
      <c r="T58" s="598"/>
      <c r="U58" s="490">
        <v>12</v>
      </c>
      <c r="V58" s="596">
        <v>0</v>
      </c>
      <c r="W58" s="596">
        <v>0</v>
      </c>
      <c r="X58" s="596" t="s">
        <v>25</v>
      </c>
      <c r="Y58" s="597">
        <v>3</v>
      </c>
      <c r="Z58" s="479"/>
      <c r="AA58" s="596"/>
      <c r="AB58" s="596"/>
      <c r="AC58" s="596"/>
      <c r="AD58" s="598"/>
      <c r="AE58" s="490"/>
      <c r="AF58" s="596"/>
      <c r="AG58" s="596"/>
      <c r="AH58" s="596"/>
      <c r="AI58" s="597"/>
      <c r="AJ58" s="479"/>
      <c r="AK58" s="596"/>
      <c r="AL58" s="596"/>
      <c r="AM58" s="596"/>
      <c r="AN58" s="597"/>
      <c r="AO58" s="482" t="s">
        <v>9</v>
      </c>
      <c r="AP58" s="484" t="s">
        <v>198</v>
      </c>
    </row>
    <row r="59" spans="1:42" ht="12" customHeight="1">
      <c r="A59" s="524" t="s">
        <v>330</v>
      </c>
      <c r="B59" s="483" t="s">
        <v>238</v>
      </c>
      <c r="C59" s="476" t="s">
        <v>239</v>
      </c>
      <c r="D59" s="477">
        <f>U59+V59++W59+Z59+AA59+AB59+AE59+AF59+AG59</f>
        <v>15</v>
      </c>
      <c r="E59" s="478">
        <f>Y59+AD59+AI59</f>
        <v>4</v>
      </c>
      <c r="F59" s="594"/>
      <c r="G59" s="595"/>
      <c r="H59" s="596"/>
      <c r="I59" s="596"/>
      <c r="J59" s="597"/>
      <c r="K59" s="490"/>
      <c r="L59" s="596"/>
      <c r="M59" s="596"/>
      <c r="N59" s="596"/>
      <c r="O59" s="597"/>
      <c r="P59" s="479"/>
      <c r="Q59" s="596"/>
      <c r="R59" s="596"/>
      <c r="S59" s="596"/>
      <c r="T59" s="598"/>
      <c r="U59" s="490"/>
      <c r="V59" s="596"/>
      <c r="W59" s="596"/>
      <c r="X59" s="596"/>
      <c r="Y59" s="597"/>
      <c r="Z59" s="479">
        <v>15</v>
      </c>
      <c r="AA59" s="596">
        <v>0</v>
      </c>
      <c r="AB59" s="596">
        <v>0</v>
      </c>
      <c r="AC59" s="596" t="s">
        <v>21</v>
      </c>
      <c r="AD59" s="598">
        <v>4</v>
      </c>
      <c r="AE59" s="490"/>
      <c r="AF59" s="596"/>
      <c r="AG59" s="596"/>
      <c r="AH59" s="596"/>
      <c r="AI59" s="597"/>
      <c r="AJ59" s="479"/>
      <c r="AK59" s="596"/>
      <c r="AL59" s="596"/>
      <c r="AM59" s="596"/>
      <c r="AN59" s="597"/>
      <c r="AO59" s="482" t="s">
        <v>300</v>
      </c>
      <c r="AP59" s="484" t="s">
        <v>218</v>
      </c>
    </row>
    <row r="60" spans="1:42" ht="12" customHeight="1">
      <c r="A60" s="524" t="s">
        <v>333</v>
      </c>
      <c r="B60" s="483" t="s">
        <v>240</v>
      </c>
      <c r="C60" s="476" t="s">
        <v>241</v>
      </c>
      <c r="D60" s="477">
        <f>U60+V60+W60+Z60+AA60+AB60+AE60+AF60+AG60</f>
        <v>15</v>
      </c>
      <c r="E60" s="478">
        <f>Y60+AD60+AI60</f>
        <v>4</v>
      </c>
      <c r="F60" s="594"/>
      <c r="G60" s="595"/>
      <c r="H60" s="596"/>
      <c r="I60" s="596"/>
      <c r="J60" s="597"/>
      <c r="K60" s="490"/>
      <c r="L60" s="596"/>
      <c r="M60" s="596"/>
      <c r="N60" s="596"/>
      <c r="O60" s="597"/>
      <c r="P60" s="479"/>
      <c r="Q60" s="596"/>
      <c r="R60" s="596"/>
      <c r="S60" s="596"/>
      <c r="T60" s="598"/>
      <c r="U60" s="490"/>
      <c r="V60" s="596"/>
      <c r="W60" s="596"/>
      <c r="X60" s="596"/>
      <c r="Y60" s="597"/>
      <c r="Z60" s="479"/>
      <c r="AA60" s="596"/>
      <c r="AB60" s="596"/>
      <c r="AC60" s="596"/>
      <c r="AD60" s="598"/>
      <c r="AE60" s="490">
        <v>15</v>
      </c>
      <c r="AF60" s="596">
        <v>0</v>
      </c>
      <c r="AG60" s="596">
        <v>0</v>
      </c>
      <c r="AH60" s="596" t="s">
        <v>25</v>
      </c>
      <c r="AI60" s="597">
        <v>4</v>
      </c>
      <c r="AJ60" s="479"/>
      <c r="AK60" s="596"/>
      <c r="AL60" s="596"/>
      <c r="AM60" s="596"/>
      <c r="AN60" s="597"/>
      <c r="AO60" s="482"/>
      <c r="AP60" s="484"/>
    </row>
    <row r="61" spans="1:42" ht="12" customHeight="1">
      <c r="A61" s="524" t="s">
        <v>335</v>
      </c>
      <c r="B61" s="483" t="s">
        <v>242</v>
      </c>
      <c r="C61" s="476" t="s">
        <v>243</v>
      </c>
      <c r="D61" s="477">
        <f>U61+V61+W61+Z61+AA61+AB61+AE61+AF61+AG61</f>
        <v>15</v>
      </c>
      <c r="E61" s="478">
        <f>Y61+AD61+AI61</f>
        <v>4</v>
      </c>
      <c r="F61" s="594"/>
      <c r="G61" s="595"/>
      <c r="H61" s="596"/>
      <c r="I61" s="596"/>
      <c r="J61" s="597"/>
      <c r="K61" s="490"/>
      <c r="L61" s="596"/>
      <c r="M61" s="596"/>
      <c r="N61" s="596"/>
      <c r="O61" s="597"/>
      <c r="P61" s="479"/>
      <c r="Q61" s="596"/>
      <c r="R61" s="596"/>
      <c r="S61" s="596"/>
      <c r="T61" s="598"/>
      <c r="U61" s="490"/>
      <c r="V61" s="596"/>
      <c r="W61" s="596"/>
      <c r="X61" s="596"/>
      <c r="Y61" s="597"/>
      <c r="Z61" s="479">
        <v>15</v>
      </c>
      <c r="AA61" s="596">
        <v>0</v>
      </c>
      <c r="AB61" s="596">
        <v>0</v>
      </c>
      <c r="AC61" s="596" t="s">
        <v>25</v>
      </c>
      <c r="AD61" s="598">
        <v>4</v>
      </c>
      <c r="AE61" s="490"/>
      <c r="AF61" s="596"/>
      <c r="AG61" s="596"/>
      <c r="AH61" s="596"/>
      <c r="AI61" s="597"/>
      <c r="AJ61" s="479"/>
      <c r="AK61" s="596"/>
      <c r="AL61" s="596"/>
      <c r="AM61" s="596"/>
      <c r="AN61" s="597"/>
      <c r="AO61" s="482" t="s">
        <v>327</v>
      </c>
      <c r="AP61" s="484" t="s">
        <v>237</v>
      </c>
    </row>
    <row r="62" spans="1:42" ht="12" customHeight="1" thickBot="1">
      <c r="A62" s="524" t="s">
        <v>338</v>
      </c>
      <c r="B62" s="599" t="s">
        <v>244</v>
      </c>
      <c r="C62" s="564" t="s">
        <v>245</v>
      </c>
      <c r="D62" s="557">
        <f>U62+V62+W62+Z62+AA62+AB62+AE62+AF62+AG62</f>
        <v>20</v>
      </c>
      <c r="E62" s="558">
        <f>Y62+AD62+AI62</f>
        <v>5</v>
      </c>
      <c r="F62" s="600"/>
      <c r="G62" s="601"/>
      <c r="H62" s="602"/>
      <c r="I62" s="602"/>
      <c r="J62" s="603"/>
      <c r="K62" s="569"/>
      <c r="L62" s="602"/>
      <c r="M62" s="602"/>
      <c r="N62" s="602"/>
      <c r="O62" s="603"/>
      <c r="P62" s="566"/>
      <c r="Q62" s="602"/>
      <c r="R62" s="602"/>
      <c r="S62" s="602"/>
      <c r="T62" s="604"/>
      <c r="U62" s="518"/>
      <c r="V62" s="605"/>
      <c r="W62" s="605"/>
      <c r="X62" s="605"/>
      <c r="Y62" s="520"/>
      <c r="Z62" s="519"/>
      <c r="AA62" s="605"/>
      <c r="AB62" s="605"/>
      <c r="AC62" s="605"/>
      <c r="AD62" s="606"/>
      <c r="AE62" s="518">
        <v>20</v>
      </c>
      <c r="AF62" s="605">
        <v>0</v>
      </c>
      <c r="AG62" s="605">
        <v>0</v>
      </c>
      <c r="AH62" s="605" t="s">
        <v>21</v>
      </c>
      <c r="AI62" s="520">
        <v>5</v>
      </c>
      <c r="AJ62" s="566"/>
      <c r="AK62" s="602"/>
      <c r="AL62" s="602"/>
      <c r="AM62" s="602"/>
      <c r="AN62" s="603"/>
      <c r="AO62" s="570" t="s">
        <v>330</v>
      </c>
      <c r="AP62" s="484" t="s">
        <v>238</v>
      </c>
    </row>
    <row r="63" spans="1:42" ht="12" customHeight="1" thickBot="1">
      <c r="A63" s="607"/>
      <c r="B63" s="608"/>
      <c r="C63" s="609" t="s">
        <v>153</v>
      </c>
      <c r="D63" s="610">
        <f>SUM(D64:D68)</f>
        <v>77</v>
      </c>
      <c r="E63" s="611">
        <f>SUM(E64:E68)</f>
        <v>20</v>
      </c>
      <c r="F63" s="612"/>
      <c r="G63" s="613"/>
      <c r="H63" s="614"/>
      <c r="I63" s="614"/>
      <c r="J63" s="615"/>
      <c r="K63" s="616"/>
      <c r="L63" s="613"/>
      <c r="M63" s="614"/>
      <c r="N63" s="614"/>
      <c r="O63" s="617"/>
      <c r="P63" s="612"/>
      <c r="Q63" s="613"/>
      <c r="R63" s="614"/>
      <c r="S63" s="614"/>
      <c r="T63" s="615"/>
      <c r="U63" s="618"/>
      <c r="V63" s="614"/>
      <c r="W63" s="614"/>
      <c r="X63" s="614"/>
      <c r="Y63" s="617"/>
      <c r="Z63" s="619"/>
      <c r="AA63" s="614"/>
      <c r="AB63" s="614"/>
      <c r="AC63" s="614"/>
      <c r="AD63" s="615"/>
      <c r="AE63" s="618"/>
      <c r="AF63" s="614"/>
      <c r="AG63" s="614"/>
      <c r="AH63" s="614"/>
      <c r="AI63" s="617"/>
      <c r="AJ63" s="619"/>
      <c r="AK63" s="614"/>
      <c r="AL63" s="614"/>
      <c r="AM63" s="614"/>
      <c r="AN63" s="615"/>
      <c r="AO63" s="620"/>
      <c r="AP63" s="621"/>
    </row>
    <row r="64" spans="1:42" ht="12" customHeight="1">
      <c r="A64" s="622" t="s">
        <v>340</v>
      </c>
      <c r="B64" s="623" t="s">
        <v>246</v>
      </c>
      <c r="C64" s="624" t="s">
        <v>156</v>
      </c>
      <c r="D64" s="625">
        <f>F64+G64+H64+K64+L64+M64+P64+Q64+R64+U64+V64+W64+Z64+AA64+AB64+AE64+AF64+AG64+AJ64+AK64+AL64</f>
        <v>12</v>
      </c>
      <c r="E64" s="626">
        <f>J64+O64+T64+Y64+AD64+AI64+AN64</f>
        <v>3</v>
      </c>
      <c r="F64" s="627"/>
      <c r="G64" s="628"/>
      <c r="H64" s="629"/>
      <c r="I64" s="629"/>
      <c r="J64" s="630"/>
      <c r="K64" s="631"/>
      <c r="L64" s="628"/>
      <c r="M64" s="629"/>
      <c r="N64" s="629"/>
      <c r="O64" s="632"/>
      <c r="P64" s="627"/>
      <c r="Q64" s="628"/>
      <c r="R64" s="629"/>
      <c r="S64" s="629"/>
      <c r="T64" s="630"/>
      <c r="U64" s="633">
        <v>12</v>
      </c>
      <c r="V64" s="629">
        <v>0</v>
      </c>
      <c r="W64" s="629">
        <v>0</v>
      </c>
      <c r="X64" s="629" t="s">
        <v>25</v>
      </c>
      <c r="Y64" s="632">
        <v>3</v>
      </c>
      <c r="Z64" s="634"/>
      <c r="AA64" s="629"/>
      <c r="AB64" s="629"/>
      <c r="AC64" s="629"/>
      <c r="AD64" s="630"/>
      <c r="AE64" s="633"/>
      <c r="AF64" s="629"/>
      <c r="AG64" s="629"/>
      <c r="AH64" s="629"/>
      <c r="AI64" s="632"/>
      <c r="AJ64" s="634"/>
      <c r="AK64" s="629"/>
      <c r="AL64" s="629"/>
      <c r="AM64" s="629"/>
      <c r="AN64" s="630"/>
      <c r="AO64" s="635"/>
      <c r="AP64" s="636"/>
    </row>
    <row r="65" spans="1:42" ht="12" customHeight="1">
      <c r="A65" s="622" t="s">
        <v>342</v>
      </c>
      <c r="B65" s="637" t="s">
        <v>247</v>
      </c>
      <c r="C65" s="638" t="s">
        <v>157</v>
      </c>
      <c r="D65" s="639">
        <f>F65+G65+H65+K65+L65+M65+P65+Q65+R65+U65+V65+W65+Z65+AA65+AB65+AE65+AF65+AG65+AJ65+AK65+AL65</f>
        <v>15</v>
      </c>
      <c r="E65" s="626">
        <f>J65+O65+T65+Y65+AD65+AI65+AN65</f>
        <v>4</v>
      </c>
      <c r="F65" s="627"/>
      <c r="G65" s="628"/>
      <c r="H65" s="629"/>
      <c r="I65" s="629"/>
      <c r="J65" s="630"/>
      <c r="K65" s="633"/>
      <c r="L65" s="629"/>
      <c r="M65" s="629"/>
      <c r="N65" s="629"/>
      <c r="O65" s="632"/>
      <c r="P65" s="634"/>
      <c r="Q65" s="629"/>
      <c r="R65" s="629"/>
      <c r="S65" s="629"/>
      <c r="T65" s="630"/>
      <c r="U65" s="633"/>
      <c r="V65" s="629"/>
      <c r="W65" s="629"/>
      <c r="X65" s="629"/>
      <c r="Y65" s="632"/>
      <c r="Z65" s="479">
        <v>15</v>
      </c>
      <c r="AA65" s="629">
        <v>0</v>
      </c>
      <c r="AB65" s="629">
        <v>0</v>
      </c>
      <c r="AC65" s="629" t="s">
        <v>21</v>
      </c>
      <c r="AD65" s="630">
        <v>4</v>
      </c>
      <c r="AE65" s="633"/>
      <c r="AF65" s="629"/>
      <c r="AG65" s="629"/>
      <c r="AH65" s="629"/>
      <c r="AI65" s="632"/>
      <c r="AJ65" s="634"/>
      <c r="AK65" s="629"/>
      <c r="AL65" s="629"/>
      <c r="AM65" s="629"/>
      <c r="AN65" s="630"/>
      <c r="AO65" s="635"/>
      <c r="AP65" s="636"/>
    </row>
    <row r="66" spans="1:42" ht="12" customHeight="1">
      <c r="A66" s="622" t="s">
        <v>345</v>
      </c>
      <c r="B66" s="637" t="s">
        <v>248</v>
      </c>
      <c r="C66" s="638" t="s">
        <v>158</v>
      </c>
      <c r="D66" s="639">
        <f>F66+G66+H66+K66+L66+M66+P66+Q66+R66+U66+V66+W66+Z66+AA66+AB66+AE66+AF66+AG66+AJ66+AK66+AL66</f>
        <v>15</v>
      </c>
      <c r="E66" s="626">
        <f>J66+O66+T66+Y66+AD66+AI66+AN66</f>
        <v>4</v>
      </c>
      <c r="F66" s="627"/>
      <c r="G66" s="628"/>
      <c r="H66" s="629"/>
      <c r="I66" s="629"/>
      <c r="J66" s="630"/>
      <c r="K66" s="633"/>
      <c r="L66" s="629"/>
      <c r="M66" s="629"/>
      <c r="N66" s="629"/>
      <c r="O66" s="632"/>
      <c r="P66" s="634"/>
      <c r="Q66" s="629"/>
      <c r="R66" s="629"/>
      <c r="S66" s="629"/>
      <c r="T66" s="630"/>
      <c r="U66" s="633"/>
      <c r="V66" s="629"/>
      <c r="W66" s="629"/>
      <c r="X66" s="629"/>
      <c r="Y66" s="632"/>
      <c r="Z66" s="490">
        <v>15</v>
      </c>
      <c r="AA66" s="629">
        <v>0</v>
      </c>
      <c r="AB66" s="629">
        <v>0</v>
      </c>
      <c r="AC66" s="629" t="s">
        <v>25</v>
      </c>
      <c r="AD66" s="630">
        <v>4</v>
      </c>
      <c r="AE66" s="633"/>
      <c r="AF66" s="629"/>
      <c r="AG66" s="629"/>
      <c r="AH66" s="629"/>
      <c r="AI66" s="632"/>
      <c r="AJ66" s="627"/>
      <c r="AK66" s="628"/>
      <c r="AL66" s="629"/>
      <c r="AM66" s="629"/>
      <c r="AN66" s="630"/>
      <c r="AO66" s="635"/>
      <c r="AP66" s="640"/>
    </row>
    <row r="67" spans="1:42" ht="12" customHeight="1">
      <c r="A67" s="622" t="s">
        <v>346</v>
      </c>
      <c r="B67" s="637" t="s">
        <v>249</v>
      </c>
      <c r="C67" s="638" t="s">
        <v>159</v>
      </c>
      <c r="D67" s="639">
        <v>15</v>
      </c>
      <c r="E67" s="626">
        <v>4</v>
      </c>
      <c r="F67" s="627"/>
      <c r="G67" s="628"/>
      <c r="H67" s="629"/>
      <c r="I67" s="629"/>
      <c r="J67" s="630"/>
      <c r="K67" s="633"/>
      <c r="L67" s="629"/>
      <c r="M67" s="629"/>
      <c r="N67" s="629"/>
      <c r="O67" s="632"/>
      <c r="P67" s="634"/>
      <c r="Q67" s="629"/>
      <c r="R67" s="629"/>
      <c r="S67" s="629"/>
      <c r="T67" s="630"/>
      <c r="U67" s="633"/>
      <c r="V67" s="629"/>
      <c r="W67" s="629"/>
      <c r="X67" s="629"/>
      <c r="Y67" s="632"/>
      <c r="Z67" s="634"/>
      <c r="AA67" s="629"/>
      <c r="AB67" s="629"/>
      <c r="AC67" s="629"/>
      <c r="AD67" s="630"/>
      <c r="AE67" s="490">
        <v>15</v>
      </c>
      <c r="AF67" s="629">
        <v>0</v>
      </c>
      <c r="AG67" s="629">
        <v>0</v>
      </c>
      <c r="AH67" s="629" t="s">
        <v>25</v>
      </c>
      <c r="AI67" s="632">
        <v>4</v>
      </c>
      <c r="AJ67" s="627"/>
      <c r="AK67" s="628"/>
      <c r="AL67" s="629"/>
      <c r="AM67" s="629"/>
      <c r="AN67" s="630"/>
      <c r="AO67" s="635"/>
      <c r="AP67" s="640"/>
    </row>
    <row r="68" spans="1:42" ht="12" customHeight="1" thickBot="1">
      <c r="A68" s="622" t="s">
        <v>347</v>
      </c>
      <c r="B68" s="641" t="s">
        <v>250</v>
      </c>
      <c r="C68" s="642" t="s">
        <v>160</v>
      </c>
      <c r="D68" s="643">
        <f>F68+G68+H68+K68+L68+M68+P68+Q68+R68+U68+V68+W68+Z68+AA68+AB68+AE68+AF68+AG68+AJ68+AK68+AL68</f>
        <v>20</v>
      </c>
      <c r="E68" s="644">
        <f>J68+O68+T68+Y68+AD68+AI68+AN68</f>
        <v>5</v>
      </c>
      <c r="F68" s="645"/>
      <c r="G68" s="646"/>
      <c r="H68" s="647"/>
      <c r="I68" s="647"/>
      <c r="J68" s="648"/>
      <c r="K68" s="649"/>
      <c r="L68" s="650"/>
      <c r="M68" s="651"/>
      <c r="N68" s="651"/>
      <c r="O68" s="652"/>
      <c r="P68" s="645"/>
      <c r="Q68" s="646"/>
      <c r="R68" s="647"/>
      <c r="S68" s="647"/>
      <c r="T68" s="648"/>
      <c r="U68" s="653"/>
      <c r="V68" s="647"/>
      <c r="W68" s="647"/>
      <c r="X68" s="647"/>
      <c r="Y68" s="654"/>
      <c r="Z68" s="655"/>
      <c r="AA68" s="647"/>
      <c r="AB68" s="647"/>
      <c r="AC68" s="647"/>
      <c r="AD68" s="648"/>
      <c r="AE68" s="653">
        <v>20</v>
      </c>
      <c r="AF68" s="647">
        <v>0</v>
      </c>
      <c r="AG68" s="647">
        <v>0</v>
      </c>
      <c r="AH68" s="647" t="s">
        <v>21</v>
      </c>
      <c r="AI68" s="654">
        <v>5</v>
      </c>
      <c r="AJ68" s="655"/>
      <c r="AK68" s="647"/>
      <c r="AL68" s="647"/>
      <c r="AM68" s="647"/>
      <c r="AN68" s="648"/>
      <c r="AO68" s="656"/>
      <c r="AP68" s="657"/>
    </row>
    <row r="69" spans="1:42" ht="12.75" customHeight="1" thickBot="1">
      <c r="A69" s="658" t="s">
        <v>162</v>
      </c>
      <c r="B69" s="1262" t="s">
        <v>115</v>
      </c>
      <c r="C69" s="1263"/>
      <c r="D69" s="660">
        <v>80</v>
      </c>
      <c r="E69" s="660">
        <v>20</v>
      </c>
      <c r="F69" s="577">
        <v>0</v>
      </c>
      <c r="G69" s="661">
        <v>0</v>
      </c>
      <c r="H69" s="661">
        <v>0</v>
      </c>
      <c r="I69" s="661">
        <v>0</v>
      </c>
      <c r="J69" s="661">
        <v>0</v>
      </c>
      <c r="K69" s="662">
        <v>0</v>
      </c>
      <c r="L69" s="661">
        <v>0</v>
      </c>
      <c r="M69" s="661">
        <v>0</v>
      </c>
      <c r="N69" s="661">
        <v>0</v>
      </c>
      <c r="O69" s="579">
        <v>0</v>
      </c>
      <c r="P69" s="663">
        <v>0</v>
      </c>
      <c r="Q69" s="663">
        <v>0</v>
      </c>
      <c r="R69" s="663">
        <v>0</v>
      </c>
      <c r="S69" s="663">
        <v>0</v>
      </c>
      <c r="T69" s="663">
        <v>0</v>
      </c>
      <c r="U69" s="664">
        <v>0</v>
      </c>
      <c r="V69" s="663">
        <v>0</v>
      </c>
      <c r="W69" s="663">
        <v>0</v>
      </c>
      <c r="X69" s="663">
        <v>0</v>
      </c>
      <c r="Y69" s="665">
        <v>0</v>
      </c>
      <c r="Z69" s="663">
        <v>24</v>
      </c>
      <c r="AA69" s="663">
        <v>0</v>
      </c>
      <c r="AB69" s="663">
        <v>0</v>
      </c>
      <c r="AC69" s="663">
        <v>0</v>
      </c>
      <c r="AD69" s="663">
        <v>6</v>
      </c>
      <c r="AE69" s="664">
        <v>24</v>
      </c>
      <c r="AF69" s="663">
        <v>0</v>
      </c>
      <c r="AG69" s="663">
        <v>0</v>
      </c>
      <c r="AH69" s="663">
        <v>0</v>
      </c>
      <c r="AI69" s="665">
        <v>6</v>
      </c>
      <c r="AJ69" s="663">
        <v>32</v>
      </c>
      <c r="AK69" s="663">
        <v>0</v>
      </c>
      <c r="AL69" s="663">
        <v>0</v>
      </c>
      <c r="AM69" s="663">
        <v>0</v>
      </c>
      <c r="AN69" s="663">
        <v>8</v>
      </c>
      <c r="AO69" s="662"/>
      <c r="AP69" s="666"/>
    </row>
    <row r="70" spans="1:42" ht="12" customHeight="1" thickBot="1">
      <c r="A70" s="667"/>
      <c r="B70" s="668"/>
      <c r="C70" s="659" t="s">
        <v>134</v>
      </c>
      <c r="D70" s="669">
        <f>SUM(D72:D79)</f>
        <v>80</v>
      </c>
      <c r="E70" s="670">
        <f>SUM(E72:E79)</f>
        <v>20</v>
      </c>
      <c r="F70" s="671"/>
      <c r="G70" s="672"/>
      <c r="H70" s="673"/>
      <c r="I70" s="673"/>
      <c r="J70" s="674"/>
      <c r="K70" s="675"/>
      <c r="L70" s="672"/>
      <c r="M70" s="673"/>
      <c r="N70" s="673"/>
      <c r="O70" s="676"/>
      <c r="P70" s="671"/>
      <c r="Q70" s="672"/>
      <c r="R70" s="673"/>
      <c r="S70" s="673"/>
      <c r="T70" s="674"/>
      <c r="U70" s="677"/>
      <c r="V70" s="673"/>
      <c r="W70" s="673"/>
      <c r="X70" s="673"/>
      <c r="Y70" s="676"/>
      <c r="Z70" s="678"/>
      <c r="AA70" s="673"/>
      <c r="AB70" s="673"/>
      <c r="AC70" s="673"/>
      <c r="AD70" s="674"/>
      <c r="AE70" s="677"/>
      <c r="AF70" s="673"/>
      <c r="AG70" s="673"/>
      <c r="AH70" s="673"/>
      <c r="AI70" s="676"/>
      <c r="AJ70" s="678"/>
      <c r="AK70" s="673"/>
      <c r="AL70" s="673"/>
      <c r="AM70" s="673"/>
      <c r="AN70" s="676"/>
      <c r="AO70" s="679"/>
      <c r="AP70" s="680"/>
    </row>
    <row r="71" spans="1:42" ht="12" customHeight="1">
      <c r="A71" s="681"/>
      <c r="B71" s="682"/>
      <c r="C71" s="683" t="s">
        <v>136</v>
      </c>
      <c r="D71" s="684"/>
      <c r="E71" s="685"/>
      <c r="F71" s="686"/>
      <c r="G71" s="687"/>
      <c r="H71" s="688"/>
      <c r="I71" s="688"/>
      <c r="J71" s="689"/>
      <c r="K71" s="690"/>
      <c r="L71" s="687"/>
      <c r="M71" s="688"/>
      <c r="N71" s="688"/>
      <c r="O71" s="691"/>
      <c r="P71" s="686"/>
      <c r="Q71" s="687"/>
      <c r="R71" s="688"/>
      <c r="S71" s="688"/>
      <c r="T71" s="689"/>
      <c r="U71" s="692"/>
      <c r="V71" s="688"/>
      <c r="W71" s="688"/>
      <c r="X71" s="688"/>
      <c r="Y71" s="691"/>
      <c r="Z71" s="693"/>
      <c r="AA71" s="688"/>
      <c r="AB71" s="688"/>
      <c r="AC71" s="688"/>
      <c r="AD71" s="689"/>
      <c r="AE71" s="692"/>
      <c r="AF71" s="688"/>
      <c r="AG71" s="688"/>
      <c r="AH71" s="688"/>
      <c r="AI71" s="691"/>
      <c r="AJ71" s="693"/>
      <c r="AK71" s="688"/>
      <c r="AL71" s="688"/>
      <c r="AM71" s="688"/>
      <c r="AN71" s="691"/>
      <c r="AO71" s="635"/>
      <c r="AP71" s="636"/>
    </row>
    <row r="72" spans="1:42" ht="12" customHeight="1">
      <c r="A72" s="694" t="s">
        <v>349</v>
      </c>
      <c r="B72" s="695" t="s">
        <v>251</v>
      </c>
      <c r="C72" s="696" t="s">
        <v>137</v>
      </c>
      <c r="D72" s="684">
        <f>SUM(Z72)</f>
        <v>12</v>
      </c>
      <c r="E72" s="685">
        <v>3</v>
      </c>
      <c r="F72" s="686"/>
      <c r="G72" s="687"/>
      <c r="H72" s="688"/>
      <c r="I72" s="688"/>
      <c r="J72" s="689"/>
      <c r="K72" s="690"/>
      <c r="L72" s="687"/>
      <c r="M72" s="688"/>
      <c r="N72" s="688"/>
      <c r="O72" s="691"/>
      <c r="P72" s="686"/>
      <c r="Q72" s="687"/>
      <c r="R72" s="688"/>
      <c r="S72" s="688"/>
      <c r="T72" s="689"/>
      <c r="U72" s="692"/>
      <c r="V72" s="688"/>
      <c r="W72" s="688"/>
      <c r="X72" s="688"/>
      <c r="Y72" s="691"/>
      <c r="Z72" s="693">
        <v>12</v>
      </c>
      <c r="AA72" s="688">
        <v>0</v>
      </c>
      <c r="AB72" s="688">
        <v>0</v>
      </c>
      <c r="AC72" s="688" t="s">
        <v>25</v>
      </c>
      <c r="AD72" s="689">
        <v>3</v>
      </c>
      <c r="AE72" s="692"/>
      <c r="AF72" s="688"/>
      <c r="AG72" s="688"/>
      <c r="AH72" s="688"/>
      <c r="AI72" s="691"/>
      <c r="AJ72" s="693"/>
      <c r="AK72" s="688"/>
      <c r="AL72" s="688"/>
      <c r="AM72" s="688"/>
      <c r="AN72" s="691"/>
      <c r="AO72" s="635" t="s">
        <v>63</v>
      </c>
      <c r="AP72" s="484" t="s">
        <v>208</v>
      </c>
    </row>
    <row r="73" spans="1:42" ht="12" customHeight="1">
      <c r="A73" s="694" t="s">
        <v>350</v>
      </c>
      <c r="B73" s="695" t="s">
        <v>252</v>
      </c>
      <c r="C73" s="696" t="s">
        <v>253</v>
      </c>
      <c r="D73" s="684">
        <f>SUM(AE73)</f>
        <v>12</v>
      </c>
      <c r="E73" s="685">
        <v>3</v>
      </c>
      <c r="F73" s="686"/>
      <c r="G73" s="687"/>
      <c r="H73" s="688"/>
      <c r="I73" s="688"/>
      <c r="J73" s="689"/>
      <c r="K73" s="690"/>
      <c r="L73" s="687"/>
      <c r="M73" s="688"/>
      <c r="N73" s="688"/>
      <c r="O73" s="691"/>
      <c r="P73" s="686"/>
      <c r="Q73" s="687"/>
      <c r="R73" s="688"/>
      <c r="S73" s="688"/>
      <c r="T73" s="689"/>
      <c r="U73" s="692"/>
      <c r="V73" s="688"/>
      <c r="W73" s="688"/>
      <c r="X73" s="688"/>
      <c r="Y73" s="691"/>
      <c r="Z73" s="693"/>
      <c r="AA73" s="688"/>
      <c r="AB73" s="688"/>
      <c r="AC73" s="688"/>
      <c r="AD73" s="689"/>
      <c r="AE73" s="692">
        <v>12</v>
      </c>
      <c r="AF73" s="688">
        <v>0</v>
      </c>
      <c r="AG73" s="688">
        <v>0</v>
      </c>
      <c r="AH73" s="688" t="s">
        <v>25</v>
      </c>
      <c r="AI73" s="691">
        <v>3</v>
      </c>
      <c r="AJ73" s="693"/>
      <c r="AK73" s="688"/>
      <c r="AL73" s="688"/>
      <c r="AM73" s="688"/>
      <c r="AN73" s="691"/>
      <c r="AO73" s="635"/>
      <c r="AP73" s="636"/>
    </row>
    <row r="74" spans="1:42" ht="12" customHeight="1">
      <c r="A74" s="694" t="s">
        <v>351</v>
      </c>
      <c r="B74" s="697" t="s">
        <v>254</v>
      </c>
      <c r="C74" s="698" t="s">
        <v>139</v>
      </c>
      <c r="D74" s="699">
        <f>SUM(AJ74)</f>
        <v>12</v>
      </c>
      <c r="E74" s="700">
        <v>3</v>
      </c>
      <c r="F74" s="701"/>
      <c r="G74" s="702"/>
      <c r="H74" s="703"/>
      <c r="I74" s="703"/>
      <c r="J74" s="704"/>
      <c r="K74" s="705"/>
      <c r="L74" s="702"/>
      <c r="M74" s="703"/>
      <c r="N74" s="703"/>
      <c r="O74" s="706"/>
      <c r="P74" s="701"/>
      <c r="Q74" s="702"/>
      <c r="R74" s="703"/>
      <c r="S74" s="703"/>
      <c r="T74" s="704"/>
      <c r="U74" s="707"/>
      <c r="V74" s="703"/>
      <c r="W74" s="703"/>
      <c r="X74" s="703"/>
      <c r="Y74" s="706"/>
      <c r="Z74" s="708"/>
      <c r="AA74" s="703"/>
      <c r="AB74" s="703"/>
      <c r="AC74" s="703"/>
      <c r="AD74" s="704"/>
      <c r="AE74" s="707"/>
      <c r="AF74" s="703"/>
      <c r="AG74" s="703"/>
      <c r="AH74" s="703"/>
      <c r="AI74" s="706"/>
      <c r="AJ74" s="708">
        <v>12</v>
      </c>
      <c r="AK74" s="703">
        <v>0</v>
      </c>
      <c r="AL74" s="703">
        <v>0</v>
      </c>
      <c r="AM74" s="703" t="s">
        <v>25</v>
      </c>
      <c r="AN74" s="706">
        <v>3</v>
      </c>
      <c r="AO74" s="656"/>
      <c r="AP74" s="709"/>
    </row>
    <row r="75" spans="1:42" ht="12" customHeight="1">
      <c r="A75" s="710"/>
      <c r="B75" s="711"/>
      <c r="C75" s="712" t="s">
        <v>255</v>
      </c>
      <c r="D75" s="713"/>
      <c r="E75" s="714"/>
      <c r="F75" s="715"/>
      <c r="G75" s="716"/>
      <c r="H75" s="717"/>
      <c r="I75" s="717"/>
      <c r="J75" s="718"/>
      <c r="K75" s="719"/>
      <c r="L75" s="716"/>
      <c r="M75" s="717"/>
      <c r="N75" s="717"/>
      <c r="O75" s="720"/>
      <c r="P75" s="715"/>
      <c r="Q75" s="716"/>
      <c r="R75" s="717"/>
      <c r="S75" s="717"/>
      <c r="T75" s="718"/>
      <c r="U75" s="721"/>
      <c r="V75" s="717"/>
      <c r="W75" s="717"/>
      <c r="X75" s="717"/>
      <c r="Y75" s="720"/>
      <c r="Z75" s="722"/>
      <c r="AA75" s="717"/>
      <c r="AB75" s="717"/>
      <c r="AC75" s="717"/>
      <c r="AD75" s="718"/>
      <c r="AE75" s="721"/>
      <c r="AF75" s="717"/>
      <c r="AG75" s="717"/>
      <c r="AH75" s="717"/>
      <c r="AI75" s="720"/>
      <c r="AJ75" s="722"/>
      <c r="AK75" s="717"/>
      <c r="AL75" s="717"/>
      <c r="AM75" s="717"/>
      <c r="AN75" s="720"/>
      <c r="AO75" s="620"/>
      <c r="AP75" s="621"/>
    </row>
    <row r="76" spans="1:42" ht="12" customHeight="1">
      <c r="A76" s="694" t="s">
        <v>353</v>
      </c>
      <c r="B76" s="695" t="s">
        <v>256</v>
      </c>
      <c r="C76" s="696" t="s">
        <v>257</v>
      </c>
      <c r="D76" s="684">
        <v>12</v>
      </c>
      <c r="E76" s="685">
        <v>3</v>
      </c>
      <c r="F76" s="686"/>
      <c r="G76" s="687"/>
      <c r="H76" s="688"/>
      <c r="I76" s="688"/>
      <c r="J76" s="689"/>
      <c r="K76" s="690"/>
      <c r="L76" s="687"/>
      <c r="M76" s="688"/>
      <c r="N76" s="688"/>
      <c r="O76" s="691"/>
      <c r="P76" s="686"/>
      <c r="Q76" s="687"/>
      <c r="R76" s="688"/>
      <c r="S76" s="688"/>
      <c r="T76" s="689"/>
      <c r="U76" s="692"/>
      <c r="V76" s="688"/>
      <c r="W76" s="688"/>
      <c r="X76" s="688"/>
      <c r="Y76" s="691"/>
      <c r="Z76" s="693">
        <v>12</v>
      </c>
      <c r="AA76" s="688">
        <v>0</v>
      </c>
      <c r="AB76" s="688">
        <v>0</v>
      </c>
      <c r="AC76" s="688" t="s">
        <v>21</v>
      </c>
      <c r="AD76" s="689">
        <v>3</v>
      </c>
      <c r="AE76" s="692"/>
      <c r="AF76" s="688"/>
      <c r="AG76" s="688"/>
      <c r="AH76" s="688"/>
      <c r="AI76" s="691"/>
      <c r="AJ76" s="693"/>
      <c r="AK76" s="688"/>
      <c r="AL76" s="688"/>
      <c r="AM76" s="688"/>
      <c r="AN76" s="691"/>
      <c r="AO76" s="635"/>
      <c r="AP76" s="636"/>
    </row>
    <row r="77" spans="1:42" ht="12" customHeight="1">
      <c r="A77" s="694" t="s">
        <v>355</v>
      </c>
      <c r="B77" s="695" t="s">
        <v>258</v>
      </c>
      <c r="C77" s="696" t="s">
        <v>142</v>
      </c>
      <c r="D77" s="684">
        <v>12</v>
      </c>
      <c r="E77" s="685">
        <v>3</v>
      </c>
      <c r="F77" s="686"/>
      <c r="G77" s="687"/>
      <c r="H77" s="688"/>
      <c r="I77" s="688"/>
      <c r="J77" s="689"/>
      <c r="K77" s="690"/>
      <c r="L77" s="687"/>
      <c r="M77" s="688"/>
      <c r="N77" s="688"/>
      <c r="O77" s="691"/>
      <c r="P77" s="686"/>
      <c r="Q77" s="687"/>
      <c r="R77" s="688"/>
      <c r="S77" s="688"/>
      <c r="T77" s="689"/>
      <c r="U77" s="692"/>
      <c r="V77" s="688"/>
      <c r="W77" s="688"/>
      <c r="X77" s="688"/>
      <c r="Y77" s="691"/>
      <c r="Z77" s="693"/>
      <c r="AA77" s="688"/>
      <c r="AB77" s="688"/>
      <c r="AC77" s="688"/>
      <c r="AD77" s="689"/>
      <c r="AE77" s="692">
        <v>12</v>
      </c>
      <c r="AF77" s="688">
        <v>0</v>
      </c>
      <c r="AG77" s="688">
        <v>0</v>
      </c>
      <c r="AH77" s="688" t="s">
        <v>25</v>
      </c>
      <c r="AI77" s="691">
        <v>3</v>
      </c>
      <c r="AJ77" s="693"/>
      <c r="AK77" s="688"/>
      <c r="AL77" s="688"/>
      <c r="AM77" s="688"/>
      <c r="AN77" s="691"/>
      <c r="AO77" s="635"/>
      <c r="AP77" s="636"/>
    </row>
    <row r="78" spans="1:42" ht="12" customHeight="1">
      <c r="A78" s="694" t="s">
        <v>357</v>
      </c>
      <c r="B78" s="695" t="s">
        <v>259</v>
      </c>
      <c r="C78" s="696" t="s">
        <v>260</v>
      </c>
      <c r="D78" s="684">
        <v>12</v>
      </c>
      <c r="E78" s="685">
        <v>3</v>
      </c>
      <c r="F78" s="686"/>
      <c r="G78" s="687"/>
      <c r="H78" s="688"/>
      <c r="I78" s="688"/>
      <c r="J78" s="689"/>
      <c r="K78" s="690"/>
      <c r="L78" s="687"/>
      <c r="M78" s="688"/>
      <c r="N78" s="688"/>
      <c r="O78" s="691"/>
      <c r="P78" s="686"/>
      <c r="Q78" s="687"/>
      <c r="R78" s="688"/>
      <c r="S78" s="688"/>
      <c r="T78" s="689"/>
      <c r="U78" s="692"/>
      <c r="V78" s="688"/>
      <c r="W78" s="688"/>
      <c r="X78" s="688"/>
      <c r="Y78" s="691"/>
      <c r="Z78" s="693"/>
      <c r="AA78" s="688"/>
      <c r="AB78" s="688"/>
      <c r="AC78" s="688"/>
      <c r="AD78" s="689"/>
      <c r="AE78" s="692"/>
      <c r="AF78" s="688"/>
      <c r="AG78" s="688"/>
      <c r="AH78" s="688"/>
      <c r="AI78" s="691"/>
      <c r="AJ78" s="693">
        <v>12</v>
      </c>
      <c r="AK78" s="688">
        <v>0</v>
      </c>
      <c r="AL78" s="688">
        <v>0</v>
      </c>
      <c r="AM78" s="688" t="s">
        <v>25</v>
      </c>
      <c r="AN78" s="691">
        <v>3</v>
      </c>
      <c r="AO78" s="635"/>
      <c r="AP78" s="636"/>
    </row>
    <row r="79" spans="1:42" ht="12" customHeight="1" thickBot="1">
      <c r="A79" s="694" t="s">
        <v>70</v>
      </c>
      <c r="B79" s="723" t="s">
        <v>261</v>
      </c>
      <c r="C79" s="724" t="s">
        <v>190</v>
      </c>
      <c r="D79" s="699">
        <v>8</v>
      </c>
      <c r="E79" s="700">
        <v>2</v>
      </c>
      <c r="F79" s="701"/>
      <c r="G79" s="702"/>
      <c r="H79" s="703"/>
      <c r="I79" s="703"/>
      <c r="J79" s="704"/>
      <c r="K79" s="705"/>
      <c r="L79" s="702"/>
      <c r="M79" s="703"/>
      <c r="N79" s="703"/>
      <c r="O79" s="706"/>
      <c r="P79" s="701"/>
      <c r="Q79" s="702"/>
      <c r="R79" s="703"/>
      <c r="S79" s="703"/>
      <c r="T79" s="704"/>
      <c r="U79" s="707"/>
      <c r="V79" s="703"/>
      <c r="W79" s="703"/>
      <c r="X79" s="703"/>
      <c r="Y79" s="706"/>
      <c r="Z79" s="708"/>
      <c r="AA79" s="703"/>
      <c r="AB79" s="703"/>
      <c r="AC79" s="703"/>
      <c r="AD79" s="704"/>
      <c r="AE79" s="707"/>
      <c r="AF79" s="703"/>
      <c r="AG79" s="703"/>
      <c r="AH79" s="703"/>
      <c r="AI79" s="706"/>
      <c r="AJ79" s="708">
        <v>8</v>
      </c>
      <c r="AK79" s="703">
        <v>0</v>
      </c>
      <c r="AL79" s="703">
        <v>0</v>
      </c>
      <c r="AM79" s="703" t="s">
        <v>25</v>
      </c>
      <c r="AN79" s="706">
        <v>2</v>
      </c>
      <c r="AO79" s="656"/>
      <c r="AP79" s="709"/>
    </row>
    <row r="80" spans="1:42" ht="12" customHeight="1" thickBot="1">
      <c r="A80" s="667"/>
      <c r="B80" s="668"/>
      <c r="C80" s="725" t="s">
        <v>145</v>
      </c>
      <c r="D80" s="669">
        <f>SUM(D82:D89)</f>
        <v>80</v>
      </c>
      <c r="E80" s="670">
        <f>SUM(E82:E89)</f>
        <v>20</v>
      </c>
      <c r="F80" s="671"/>
      <c r="G80" s="672"/>
      <c r="H80" s="673"/>
      <c r="I80" s="673"/>
      <c r="J80" s="674"/>
      <c r="K80" s="675"/>
      <c r="L80" s="672"/>
      <c r="M80" s="673"/>
      <c r="N80" s="673"/>
      <c r="O80" s="676"/>
      <c r="P80" s="671"/>
      <c r="Q80" s="672"/>
      <c r="R80" s="673"/>
      <c r="S80" s="673"/>
      <c r="T80" s="674"/>
      <c r="U80" s="677"/>
      <c r="V80" s="673"/>
      <c r="W80" s="673"/>
      <c r="X80" s="673"/>
      <c r="Y80" s="676"/>
      <c r="Z80" s="678"/>
      <c r="AA80" s="673"/>
      <c r="AB80" s="673"/>
      <c r="AC80" s="673"/>
      <c r="AD80" s="674"/>
      <c r="AE80" s="677"/>
      <c r="AF80" s="673"/>
      <c r="AG80" s="673"/>
      <c r="AH80" s="673"/>
      <c r="AI80" s="676"/>
      <c r="AJ80" s="678"/>
      <c r="AK80" s="673"/>
      <c r="AL80" s="673"/>
      <c r="AM80" s="673"/>
      <c r="AN80" s="676"/>
      <c r="AO80" s="679"/>
      <c r="AP80" s="680"/>
    </row>
    <row r="81" spans="1:42" ht="12" customHeight="1">
      <c r="A81" s="681"/>
      <c r="B81" s="726"/>
      <c r="C81" s="727" t="s">
        <v>172</v>
      </c>
      <c r="D81" s="684"/>
      <c r="E81" s="685"/>
      <c r="F81" s="686"/>
      <c r="G81" s="687"/>
      <c r="H81" s="688"/>
      <c r="I81" s="688"/>
      <c r="J81" s="689"/>
      <c r="K81" s="690"/>
      <c r="L81" s="687"/>
      <c r="M81" s="688"/>
      <c r="N81" s="688"/>
      <c r="O81" s="691"/>
      <c r="P81" s="686"/>
      <c r="Q81" s="687"/>
      <c r="R81" s="688"/>
      <c r="S81" s="688"/>
      <c r="T81" s="689"/>
      <c r="U81" s="692"/>
      <c r="V81" s="688"/>
      <c r="W81" s="688"/>
      <c r="X81" s="688"/>
      <c r="Y81" s="691"/>
      <c r="Z81" s="728"/>
      <c r="AA81" s="728"/>
      <c r="AB81" s="728"/>
      <c r="AC81" s="728"/>
      <c r="AD81" s="729"/>
      <c r="AE81" s="730"/>
      <c r="AF81" s="731"/>
      <c r="AG81" s="731"/>
      <c r="AH81" s="731"/>
      <c r="AI81" s="732"/>
      <c r="AJ81" s="731"/>
      <c r="AK81" s="731"/>
      <c r="AL81" s="731"/>
      <c r="AM81" s="731"/>
      <c r="AN81" s="732"/>
      <c r="AO81" s="635"/>
      <c r="AP81" s="636"/>
    </row>
    <row r="82" spans="1:42" ht="12" customHeight="1">
      <c r="A82" s="694" t="s">
        <v>71</v>
      </c>
      <c r="B82" s="695" t="s">
        <v>262</v>
      </c>
      <c r="C82" s="696" t="s">
        <v>173</v>
      </c>
      <c r="D82" s="684">
        <v>12</v>
      </c>
      <c r="E82" s="685">
        <v>3</v>
      </c>
      <c r="F82" s="686"/>
      <c r="G82" s="687"/>
      <c r="H82" s="688"/>
      <c r="I82" s="688"/>
      <c r="J82" s="689"/>
      <c r="K82" s="690"/>
      <c r="L82" s="687"/>
      <c r="M82" s="688"/>
      <c r="N82" s="688"/>
      <c r="O82" s="691"/>
      <c r="P82" s="686"/>
      <c r="Q82" s="687"/>
      <c r="R82" s="688"/>
      <c r="S82" s="688"/>
      <c r="T82" s="689"/>
      <c r="U82" s="692"/>
      <c r="V82" s="688"/>
      <c r="W82" s="688"/>
      <c r="X82" s="688"/>
      <c r="Y82" s="691"/>
      <c r="Z82" s="678">
        <v>12</v>
      </c>
      <c r="AA82" s="678">
        <v>0</v>
      </c>
      <c r="AB82" s="678">
        <v>0</v>
      </c>
      <c r="AC82" s="678" t="s">
        <v>25</v>
      </c>
      <c r="AD82" s="733">
        <v>3</v>
      </c>
      <c r="AE82" s="692"/>
      <c r="AF82" s="693"/>
      <c r="AG82" s="693"/>
      <c r="AH82" s="693"/>
      <c r="AI82" s="734"/>
      <c r="AJ82" s="693"/>
      <c r="AK82" s="693"/>
      <c r="AL82" s="693"/>
      <c r="AM82" s="693"/>
      <c r="AN82" s="734"/>
      <c r="AO82" s="635" t="s">
        <v>63</v>
      </c>
      <c r="AP82" s="484" t="s">
        <v>208</v>
      </c>
    </row>
    <row r="83" spans="1:42" ht="12" customHeight="1">
      <c r="A83" s="694" t="s">
        <v>362</v>
      </c>
      <c r="B83" s="695" t="s">
        <v>263</v>
      </c>
      <c r="C83" s="735" t="s">
        <v>174</v>
      </c>
      <c r="D83" s="684">
        <v>12</v>
      </c>
      <c r="E83" s="685">
        <v>3</v>
      </c>
      <c r="F83" s="686"/>
      <c r="G83" s="687"/>
      <c r="H83" s="688"/>
      <c r="I83" s="688"/>
      <c r="J83" s="689"/>
      <c r="K83" s="690"/>
      <c r="L83" s="687"/>
      <c r="M83" s="688"/>
      <c r="N83" s="688"/>
      <c r="O83" s="691"/>
      <c r="P83" s="686"/>
      <c r="Q83" s="687"/>
      <c r="R83" s="688"/>
      <c r="S83" s="688"/>
      <c r="T83" s="689"/>
      <c r="U83" s="692"/>
      <c r="V83" s="688"/>
      <c r="W83" s="688"/>
      <c r="X83" s="688"/>
      <c r="Y83" s="691"/>
      <c r="Z83" s="678"/>
      <c r="AA83" s="678"/>
      <c r="AB83" s="678"/>
      <c r="AC83" s="678"/>
      <c r="AD83" s="733"/>
      <c r="AE83" s="692">
        <v>12</v>
      </c>
      <c r="AF83" s="693">
        <v>0</v>
      </c>
      <c r="AG83" s="693">
        <v>0</v>
      </c>
      <c r="AH83" s="693" t="s">
        <v>25</v>
      </c>
      <c r="AI83" s="734">
        <v>3</v>
      </c>
      <c r="AJ83" s="693"/>
      <c r="AK83" s="693"/>
      <c r="AL83" s="693"/>
      <c r="AM83" s="693"/>
      <c r="AN83" s="734"/>
      <c r="AO83" s="635"/>
      <c r="AP83" s="636"/>
    </row>
    <row r="84" spans="1:42" ht="12" customHeight="1">
      <c r="A84" s="694" t="s">
        <v>366</v>
      </c>
      <c r="B84" s="695" t="s">
        <v>264</v>
      </c>
      <c r="C84" s="696" t="s">
        <v>175</v>
      </c>
      <c r="D84" s="684">
        <v>12</v>
      </c>
      <c r="E84" s="685">
        <v>3</v>
      </c>
      <c r="F84" s="686"/>
      <c r="G84" s="687"/>
      <c r="H84" s="688"/>
      <c r="I84" s="688"/>
      <c r="J84" s="689"/>
      <c r="K84" s="690"/>
      <c r="L84" s="687"/>
      <c r="M84" s="688"/>
      <c r="N84" s="688"/>
      <c r="O84" s="691"/>
      <c r="P84" s="686"/>
      <c r="Q84" s="687"/>
      <c r="R84" s="688"/>
      <c r="S84" s="688"/>
      <c r="T84" s="689"/>
      <c r="U84" s="692"/>
      <c r="V84" s="688"/>
      <c r="W84" s="688"/>
      <c r="X84" s="688"/>
      <c r="Y84" s="691"/>
      <c r="Z84" s="678"/>
      <c r="AA84" s="678"/>
      <c r="AB84" s="678"/>
      <c r="AC84" s="678"/>
      <c r="AD84" s="733"/>
      <c r="AE84" s="692"/>
      <c r="AF84" s="693"/>
      <c r="AG84" s="693"/>
      <c r="AH84" s="693"/>
      <c r="AI84" s="734"/>
      <c r="AJ84" s="693">
        <v>12</v>
      </c>
      <c r="AK84" s="693">
        <v>0</v>
      </c>
      <c r="AL84" s="693">
        <v>0</v>
      </c>
      <c r="AM84" s="693" t="s">
        <v>25</v>
      </c>
      <c r="AN84" s="734">
        <v>3</v>
      </c>
      <c r="AO84" s="635"/>
      <c r="AP84" s="636"/>
    </row>
    <row r="85" spans="1:42" ht="12" customHeight="1">
      <c r="A85" s="694"/>
      <c r="B85" s="695"/>
      <c r="C85" s="736" t="s">
        <v>176</v>
      </c>
      <c r="D85" s="684"/>
      <c r="E85" s="685"/>
      <c r="F85" s="686"/>
      <c r="G85" s="687"/>
      <c r="H85" s="688"/>
      <c r="I85" s="688"/>
      <c r="J85" s="689"/>
      <c r="K85" s="690"/>
      <c r="L85" s="687"/>
      <c r="M85" s="688"/>
      <c r="N85" s="688"/>
      <c r="O85" s="691"/>
      <c r="P85" s="686"/>
      <c r="Q85" s="687"/>
      <c r="R85" s="688"/>
      <c r="S85" s="688"/>
      <c r="T85" s="689"/>
      <c r="U85" s="692"/>
      <c r="V85" s="688"/>
      <c r="W85" s="688"/>
      <c r="X85" s="688"/>
      <c r="Y85" s="691"/>
      <c r="Z85" s="678"/>
      <c r="AA85" s="678"/>
      <c r="AB85" s="678"/>
      <c r="AC85" s="678"/>
      <c r="AD85" s="733"/>
      <c r="AE85" s="692"/>
      <c r="AF85" s="693"/>
      <c r="AG85" s="693"/>
      <c r="AH85" s="693"/>
      <c r="AI85" s="734"/>
      <c r="AJ85" s="693"/>
      <c r="AK85" s="693"/>
      <c r="AL85" s="693"/>
      <c r="AM85" s="693"/>
      <c r="AN85" s="734"/>
      <c r="AO85" s="635"/>
      <c r="AP85" s="636"/>
    </row>
    <row r="86" spans="1:42" ht="12" customHeight="1">
      <c r="A86" s="694" t="s">
        <v>367</v>
      </c>
      <c r="B86" s="695" t="s">
        <v>265</v>
      </c>
      <c r="C86" s="696" t="s">
        <v>177</v>
      </c>
      <c r="D86" s="684">
        <v>12</v>
      </c>
      <c r="E86" s="685">
        <v>3</v>
      </c>
      <c r="F86" s="686"/>
      <c r="G86" s="687"/>
      <c r="H86" s="688"/>
      <c r="I86" s="688"/>
      <c r="J86" s="689"/>
      <c r="K86" s="690"/>
      <c r="L86" s="687"/>
      <c r="M86" s="688"/>
      <c r="N86" s="688"/>
      <c r="O86" s="691"/>
      <c r="P86" s="686"/>
      <c r="Q86" s="687"/>
      <c r="R86" s="688"/>
      <c r="S86" s="688"/>
      <c r="T86" s="689"/>
      <c r="U86" s="692"/>
      <c r="V86" s="688"/>
      <c r="W86" s="688"/>
      <c r="X86" s="688"/>
      <c r="Y86" s="691"/>
      <c r="Z86" s="678">
        <v>12</v>
      </c>
      <c r="AA86" s="678">
        <v>0</v>
      </c>
      <c r="AB86" s="678">
        <v>0</v>
      </c>
      <c r="AC86" s="678" t="s">
        <v>21</v>
      </c>
      <c r="AD86" s="733">
        <v>3</v>
      </c>
      <c r="AE86" s="692"/>
      <c r="AF86" s="693"/>
      <c r="AG86" s="693"/>
      <c r="AH86" s="693"/>
      <c r="AI86" s="734"/>
      <c r="AJ86" s="693"/>
      <c r="AK86" s="693"/>
      <c r="AL86" s="693"/>
      <c r="AM86" s="693"/>
      <c r="AN86" s="734"/>
      <c r="AO86" s="635"/>
      <c r="AP86" s="636"/>
    </row>
    <row r="87" spans="1:42" ht="12" customHeight="1">
      <c r="A87" s="694" t="s">
        <v>368</v>
      </c>
      <c r="B87" s="695" t="s">
        <v>266</v>
      </c>
      <c r="C87" s="735" t="s">
        <v>178</v>
      </c>
      <c r="D87" s="684">
        <v>12</v>
      </c>
      <c r="E87" s="685">
        <v>3</v>
      </c>
      <c r="F87" s="686"/>
      <c r="G87" s="687"/>
      <c r="H87" s="688"/>
      <c r="I87" s="688"/>
      <c r="J87" s="689"/>
      <c r="K87" s="690"/>
      <c r="L87" s="687"/>
      <c r="M87" s="688"/>
      <c r="N87" s="688"/>
      <c r="O87" s="691"/>
      <c r="P87" s="686"/>
      <c r="Q87" s="687"/>
      <c r="R87" s="688"/>
      <c r="S87" s="688"/>
      <c r="T87" s="689"/>
      <c r="U87" s="692"/>
      <c r="V87" s="688"/>
      <c r="W87" s="688"/>
      <c r="X87" s="688"/>
      <c r="Y87" s="691"/>
      <c r="Z87" s="678"/>
      <c r="AA87" s="678"/>
      <c r="AB87" s="678"/>
      <c r="AC87" s="678"/>
      <c r="AD87" s="733"/>
      <c r="AE87" s="692">
        <v>12</v>
      </c>
      <c r="AF87" s="693">
        <v>0</v>
      </c>
      <c r="AG87" s="693">
        <v>0</v>
      </c>
      <c r="AH87" s="693" t="s">
        <v>25</v>
      </c>
      <c r="AI87" s="734">
        <v>3</v>
      </c>
      <c r="AJ87" s="693"/>
      <c r="AK87" s="693"/>
      <c r="AL87" s="693"/>
      <c r="AM87" s="693"/>
      <c r="AN87" s="734"/>
      <c r="AO87" s="635"/>
      <c r="AP87" s="636"/>
    </row>
    <row r="88" spans="1:42" ht="12" customHeight="1">
      <c r="A88" s="694" t="s">
        <v>369</v>
      </c>
      <c r="B88" s="695" t="s">
        <v>267</v>
      </c>
      <c r="C88" s="696" t="s">
        <v>179</v>
      </c>
      <c r="D88" s="684">
        <v>12</v>
      </c>
      <c r="E88" s="685">
        <v>3</v>
      </c>
      <c r="F88" s="686"/>
      <c r="G88" s="687"/>
      <c r="H88" s="688"/>
      <c r="I88" s="688"/>
      <c r="J88" s="689"/>
      <c r="K88" s="690"/>
      <c r="L88" s="687"/>
      <c r="M88" s="688"/>
      <c r="N88" s="688"/>
      <c r="O88" s="691"/>
      <c r="P88" s="686"/>
      <c r="Q88" s="687"/>
      <c r="R88" s="688"/>
      <c r="S88" s="688"/>
      <c r="T88" s="689"/>
      <c r="U88" s="692"/>
      <c r="V88" s="688"/>
      <c r="W88" s="688"/>
      <c r="X88" s="688"/>
      <c r="Y88" s="691"/>
      <c r="Z88" s="678"/>
      <c r="AA88" s="678"/>
      <c r="AB88" s="678"/>
      <c r="AC88" s="678"/>
      <c r="AD88" s="733"/>
      <c r="AE88" s="692"/>
      <c r="AF88" s="693"/>
      <c r="AG88" s="693"/>
      <c r="AH88" s="693"/>
      <c r="AI88" s="734"/>
      <c r="AJ88" s="693">
        <v>12</v>
      </c>
      <c r="AK88" s="693">
        <v>0</v>
      </c>
      <c r="AL88" s="693">
        <v>0</v>
      </c>
      <c r="AM88" s="693" t="s">
        <v>25</v>
      </c>
      <c r="AN88" s="734">
        <v>3</v>
      </c>
      <c r="AO88" s="635"/>
      <c r="AP88" s="636"/>
    </row>
    <row r="89" spans="1:42" ht="12" customHeight="1" thickBot="1">
      <c r="A89" s="694" t="s">
        <v>370</v>
      </c>
      <c r="B89" s="737" t="s">
        <v>268</v>
      </c>
      <c r="C89" s="738" t="s">
        <v>180</v>
      </c>
      <c r="D89" s="739">
        <v>8</v>
      </c>
      <c r="E89" s="740">
        <v>2</v>
      </c>
      <c r="F89" s="741"/>
      <c r="G89" s="742"/>
      <c r="H89" s="743"/>
      <c r="I89" s="743"/>
      <c r="J89" s="744"/>
      <c r="K89" s="745"/>
      <c r="L89" s="742"/>
      <c r="M89" s="743"/>
      <c r="N89" s="743"/>
      <c r="O89" s="746"/>
      <c r="P89" s="741"/>
      <c r="Q89" s="742"/>
      <c r="R89" s="743"/>
      <c r="S89" s="743"/>
      <c r="T89" s="744"/>
      <c r="U89" s="747"/>
      <c r="V89" s="743"/>
      <c r="W89" s="743"/>
      <c r="X89" s="743"/>
      <c r="Y89" s="746"/>
      <c r="Z89" s="678"/>
      <c r="AA89" s="678"/>
      <c r="AB89" s="678"/>
      <c r="AC89" s="678"/>
      <c r="AD89" s="733"/>
      <c r="AE89" s="748"/>
      <c r="AF89" s="749"/>
      <c r="AG89" s="749"/>
      <c r="AH89" s="749"/>
      <c r="AI89" s="750"/>
      <c r="AJ89" s="749">
        <v>8</v>
      </c>
      <c r="AK89" s="749">
        <v>0</v>
      </c>
      <c r="AL89" s="749">
        <v>0</v>
      </c>
      <c r="AM89" s="749" t="s">
        <v>25</v>
      </c>
      <c r="AN89" s="750">
        <v>2</v>
      </c>
      <c r="AO89" s="751"/>
      <c r="AP89" s="752"/>
    </row>
    <row r="90" spans="1:42" ht="12" customHeight="1" thickBot="1">
      <c r="A90" s="753"/>
      <c r="B90" s="1257" t="s">
        <v>116</v>
      </c>
      <c r="C90" s="1258"/>
      <c r="D90" s="754">
        <f aca="true" t="shared" si="16" ref="D90:AN90">SUM(D91:D94)</f>
        <v>40</v>
      </c>
      <c r="E90" s="754">
        <f t="shared" si="16"/>
        <v>10</v>
      </c>
      <c r="F90" s="755">
        <f t="shared" si="16"/>
        <v>0</v>
      </c>
      <c r="G90" s="755">
        <f t="shared" si="16"/>
        <v>0</v>
      </c>
      <c r="H90" s="755">
        <f t="shared" si="16"/>
        <v>0</v>
      </c>
      <c r="I90" s="755">
        <f t="shared" si="16"/>
        <v>0</v>
      </c>
      <c r="J90" s="756">
        <f t="shared" si="16"/>
        <v>0</v>
      </c>
      <c r="K90" s="757">
        <f t="shared" si="16"/>
        <v>0</v>
      </c>
      <c r="L90" s="755">
        <f t="shared" si="16"/>
        <v>0</v>
      </c>
      <c r="M90" s="755">
        <f t="shared" si="16"/>
        <v>0</v>
      </c>
      <c r="N90" s="755">
        <f t="shared" si="16"/>
        <v>0</v>
      </c>
      <c r="O90" s="758">
        <f t="shared" si="16"/>
        <v>0</v>
      </c>
      <c r="P90" s="759">
        <f t="shared" si="16"/>
        <v>0</v>
      </c>
      <c r="Q90" s="760">
        <f t="shared" si="16"/>
        <v>0</v>
      </c>
      <c r="R90" s="760">
        <f t="shared" si="16"/>
        <v>0</v>
      </c>
      <c r="S90" s="760">
        <f t="shared" si="16"/>
        <v>0</v>
      </c>
      <c r="T90" s="761">
        <f t="shared" si="16"/>
        <v>0</v>
      </c>
      <c r="U90" s="762">
        <f t="shared" si="16"/>
        <v>0</v>
      </c>
      <c r="V90" s="760">
        <f t="shared" si="16"/>
        <v>0</v>
      </c>
      <c r="W90" s="760">
        <f t="shared" si="16"/>
        <v>0</v>
      </c>
      <c r="X90" s="760">
        <f t="shared" si="16"/>
        <v>0</v>
      </c>
      <c r="Y90" s="763">
        <f t="shared" si="16"/>
        <v>0</v>
      </c>
      <c r="Z90" s="759">
        <f t="shared" si="16"/>
        <v>12</v>
      </c>
      <c r="AA90" s="760">
        <f t="shared" si="16"/>
        <v>0</v>
      </c>
      <c r="AB90" s="760">
        <f t="shared" si="16"/>
        <v>0</v>
      </c>
      <c r="AC90" s="760">
        <f t="shared" si="16"/>
        <v>0</v>
      </c>
      <c r="AD90" s="761">
        <f t="shared" si="16"/>
        <v>3</v>
      </c>
      <c r="AE90" s="762">
        <f t="shared" si="16"/>
        <v>8</v>
      </c>
      <c r="AF90" s="760">
        <f t="shared" si="16"/>
        <v>0</v>
      </c>
      <c r="AG90" s="760">
        <f t="shared" si="16"/>
        <v>0</v>
      </c>
      <c r="AH90" s="760">
        <f t="shared" si="16"/>
        <v>0</v>
      </c>
      <c r="AI90" s="763">
        <f t="shared" si="16"/>
        <v>2</v>
      </c>
      <c r="AJ90" s="759">
        <f t="shared" si="16"/>
        <v>20</v>
      </c>
      <c r="AK90" s="760">
        <f t="shared" si="16"/>
        <v>0</v>
      </c>
      <c r="AL90" s="760">
        <f t="shared" si="16"/>
        <v>0</v>
      </c>
      <c r="AM90" s="760">
        <f t="shared" si="16"/>
        <v>0</v>
      </c>
      <c r="AN90" s="763">
        <f t="shared" si="16"/>
        <v>5</v>
      </c>
      <c r="AO90" s="664"/>
      <c r="AP90" s="666"/>
    </row>
    <row r="91" spans="1:42" ht="12" customHeight="1">
      <c r="A91" s="764" t="s">
        <v>371</v>
      </c>
      <c r="B91" s="637" t="s">
        <v>269</v>
      </c>
      <c r="C91" s="638" t="s">
        <v>73</v>
      </c>
      <c r="D91" s="684">
        <f>F91+G91+H91+K91+L91+M91+P91+Q91+R91+U91+V91+W91+Z91+AA91+AB91+AE91+AF91+AG91+AJ91+AK91+AL91</f>
        <v>12</v>
      </c>
      <c r="E91" s="685">
        <f>J91+O91+T91+Y91+AD91+AI91+AN91</f>
        <v>3</v>
      </c>
      <c r="F91" s="686"/>
      <c r="G91" s="686"/>
      <c r="H91" s="693"/>
      <c r="I91" s="693"/>
      <c r="J91" s="765"/>
      <c r="K91" s="692"/>
      <c r="L91" s="693"/>
      <c r="M91" s="693"/>
      <c r="N91" s="693"/>
      <c r="O91" s="734"/>
      <c r="P91" s="693"/>
      <c r="Q91" s="693"/>
      <c r="R91" s="693"/>
      <c r="S91" s="693"/>
      <c r="T91" s="765"/>
      <c r="U91" s="692"/>
      <c r="V91" s="693"/>
      <c r="W91" s="693"/>
      <c r="X91" s="693"/>
      <c r="Y91" s="734"/>
      <c r="Z91" s="693">
        <v>12</v>
      </c>
      <c r="AA91" s="693">
        <v>0</v>
      </c>
      <c r="AB91" s="693">
        <v>0</v>
      </c>
      <c r="AC91" s="693" t="s">
        <v>21</v>
      </c>
      <c r="AD91" s="765">
        <v>3</v>
      </c>
      <c r="AE91" s="692"/>
      <c r="AF91" s="693"/>
      <c r="AG91" s="693"/>
      <c r="AH91" s="693"/>
      <c r="AI91" s="734"/>
      <c r="AJ91" s="693"/>
      <c r="AK91" s="693"/>
      <c r="AL91" s="693"/>
      <c r="AM91" s="693"/>
      <c r="AN91" s="765"/>
      <c r="AO91" s="635"/>
      <c r="AP91" s="766" t="s">
        <v>124</v>
      </c>
    </row>
    <row r="92" spans="1:42" ht="12" customHeight="1">
      <c r="A92" s="764" t="s">
        <v>372</v>
      </c>
      <c r="B92" s="637" t="s">
        <v>270</v>
      </c>
      <c r="C92" s="638" t="s">
        <v>74</v>
      </c>
      <c r="D92" s="684">
        <f>F92+G92+H92+K92+L92+M92+P92+Q92+R92+U92+V92+W92+Z92+AA92+AB92+AE92+AF92+AG92+AJ92+AK92+AL92</f>
        <v>8</v>
      </c>
      <c r="E92" s="685">
        <f>J92+O92+T92+Y92+AD92+AI92+AN92</f>
        <v>2</v>
      </c>
      <c r="F92" s="686"/>
      <c r="G92" s="686"/>
      <c r="H92" s="693"/>
      <c r="I92" s="693"/>
      <c r="J92" s="765"/>
      <c r="K92" s="692"/>
      <c r="L92" s="693"/>
      <c r="M92" s="693"/>
      <c r="N92" s="693"/>
      <c r="O92" s="734"/>
      <c r="P92" s="693"/>
      <c r="Q92" s="693"/>
      <c r="R92" s="693"/>
      <c r="S92" s="693"/>
      <c r="T92" s="765"/>
      <c r="U92" s="692"/>
      <c r="V92" s="693"/>
      <c r="W92" s="693"/>
      <c r="X92" s="693"/>
      <c r="Y92" s="734"/>
      <c r="Z92" s="693"/>
      <c r="AA92" s="693"/>
      <c r="AB92" s="693"/>
      <c r="AC92" s="693"/>
      <c r="AD92" s="765"/>
      <c r="AE92" s="692">
        <v>8</v>
      </c>
      <c r="AF92" s="693">
        <v>0</v>
      </c>
      <c r="AG92" s="693">
        <v>0</v>
      </c>
      <c r="AH92" s="693" t="s">
        <v>21</v>
      </c>
      <c r="AI92" s="734">
        <v>2</v>
      </c>
      <c r="AJ92" s="693"/>
      <c r="AK92" s="693"/>
      <c r="AL92" s="693"/>
      <c r="AM92" s="693"/>
      <c r="AN92" s="734"/>
      <c r="AO92" s="635"/>
      <c r="AP92" s="766" t="s">
        <v>124</v>
      </c>
    </row>
    <row r="93" spans="1:42" ht="12" customHeight="1">
      <c r="A93" s="764" t="s">
        <v>374</v>
      </c>
      <c r="B93" s="637" t="s">
        <v>271</v>
      </c>
      <c r="C93" s="638" t="s">
        <v>75</v>
      </c>
      <c r="D93" s="669">
        <f>F93+G93+H93+K93+L93+M93+P93+Q93+R93+U93+V93+W93+Z93+AA93+AB93+AE93+AF93+AG93+AJ93+AK93+AL93</f>
        <v>8</v>
      </c>
      <c r="E93" s="670">
        <f>J93+O93+T93+Y93+AD93+AI93+AN93</f>
        <v>2</v>
      </c>
      <c r="F93" s="671"/>
      <c r="G93" s="671"/>
      <c r="H93" s="678"/>
      <c r="I93" s="678"/>
      <c r="J93" s="733"/>
      <c r="K93" s="677"/>
      <c r="L93" s="678"/>
      <c r="M93" s="678"/>
      <c r="N93" s="678"/>
      <c r="O93" s="767"/>
      <c r="P93" s="678"/>
      <c r="Q93" s="678"/>
      <c r="R93" s="678"/>
      <c r="S93" s="678"/>
      <c r="T93" s="733"/>
      <c r="U93" s="677"/>
      <c r="V93" s="678"/>
      <c r="W93" s="678"/>
      <c r="X93" s="678"/>
      <c r="Y93" s="767"/>
      <c r="Z93" s="678"/>
      <c r="AA93" s="678"/>
      <c r="AB93" s="678"/>
      <c r="AC93" s="678"/>
      <c r="AD93" s="733"/>
      <c r="AE93" s="677"/>
      <c r="AF93" s="678"/>
      <c r="AG93" s="678"/>
      <c r="AH93" s="678"/>
      <c r="AI93" s="767"/>
      <c r="AJ93" s="678">
        <v>8</v>
      </c>
      <c r="AK93" s="678">
        <v>0</v>
      </c>
      <c r="AL93" s="678">
        <v>0</v>
      </c>
      <c r="AM93" s="678" t="s">
        <v>21</v>
      </c>
      <c r="AN93" s="767">
        <v>2</v>
      </c>
      <c r="AO93" s="679"/>
      <c r="AP93" s="766" t="s">
        <v>124</v>
      </c>
    </row>
    <row r="94" spans="1:42" ht="12" customHeight="1" thickBot="1">
      <c r="A94" s="768" t="s">
        <v>375</v>
      </c>
      <c r="B94" s="637" t="s">
        <v>272</v>
      </c>
      <c r="C94" s="642" t="s">
        <v>194</v>
      </c>
      <c r="D94" s="769">
        <f>F94+G94+H94+K94+L94+M94+P94+Q94+R94+U94+V94+W94+Z94+AA94+AB94+AE94+AF94+AG94+AJ94+AK94+AL94</f>
        <v>12</v>
      </c>
      <c r="E94" s="770">
        <f>J94+O94+T94+Y94+AD94+AI94+AN94</f>
        <v>3</v>
      </c>
      <c r="F94" s="771"/>
      <c r="G94" s="771"/>
      <c r="H94" s="772"/>
      <c r="I94" s="772"/>
      <c r="J94" s="773"/>
      <c r="K94" s="774"/>
      <c r="L94" s="775"/>
      <c r="M94" s="776"/>
      <c r="N94" s="776"/>
      <c r="O94" s="777"/>
      <c r="P94" s="771"/>
      <c r="Q94" s="771"/>
      <c r="R94" s="772"/>
      <c r="S94" s="772"/>
      <c r="T94" s="773"/>
      <c r="U94" s="778"/>
      <c r="V94" s="776"/>
      <c r="W94" s="776"/>
      <c r="X94" s="776"/>
      <c r="Y94" s="777"/>
      <c r="Z94" s="772"/>
      <c r="AA94" s="772"/>
      <c r="AB94" s="772"/>
      <c r="AC94" s="772"/>
      <c r="AD94" s="773"/>
      <c r="AE94" s="774"/>
      <c r="AF94" s="775"/>
      <c r="AG94" s="776"/>
      <c r="AH94" s="776"/>
      <c r="AI94" s="777"/>
      <c r="AJ94" s="771">
        <v>12</v>
      </c>
      <c r="AK94" s="771">
        <v>0</v>
      </c>
      <c r="AL94" s="772">
        <v>0</v>
      </c>
      <c r="AM94" s="772" t="s">
        <v>21</v>
      </c>
      <c r="AN94" s="773">
        <v>3</v>
      </c>
      <c r="AO94" s="779"/>
      <c r="AP94" s="766" t="s">
        <v>124</v>
      </c>
    </row>
    <row r="95" spans="1:42" ht="12" customHeight="1" thickBot="1">
      <c r="A95" s="780" t="s">
        <v>376</v>
      </c>
      <c r="B95" s="781" t="s">
        <v>273</v>
      </c>
      <c r="C95" s="782" t="s">
        <v>45</v>
      </c>
      <c r="D95" s="783">
        <f>F95+G95+H95+K95+L95+M95+P95+Q95+R95+U95+V95+W95+Z95+AA95+AB95+AE95+AF95+AG95+AJ95+AK95+AL95</f>
        <v>12</v>
      </c>
      <c r="E95" s="660">
        <f>J95+O95+T95+Y95+AD95+AI95+AN95</f>
        <v>15</v>
      </c>
      <c r="F95" s="577"/>
      <c r="G95" s="784"/>
      <c r="H95" s="784"/>
      <c r="I95" s="784"/>
      <c r="J95" s="785"/>
      <c r="K95" s="577"/>
      <c r="L95" s="784"/>
      <c r="M95" s="784"/>
      <c r="N95" s="784"/>
      <c r="O95" s="785"/>
      <c r="P95" s="786"/>
      <c r="Q95" s="787"/>
      <c r="R95" s="787"/>
      <c r="S95" s="787"/>
      <c r="T95" s="788"/>
      <c r="U95" s="786"/>
      <c r="V95" s="787"/>
      <c r="W95" s="787"/>
      <c r="X95" s="787"/>
      <c r="Y95" s="788"/>
      <c r="Z95" s="786"/>
      <c r="AA95" s="787"/>
      <c r="AB95" s="787"/>
      <c r="AC95" s="787"/>
      <c r="AD95" s="788"/>
      <c r="AE95" s="786"/>
      <c r="AF95" s="787"/>
      <c r="AG95" s="787"/>
      <c r="AH95" s="787"/>
      <c r="AI95" s="788"/>
      <c r="AJ95" s="786">
        <v>0</v>
      </c>
      <c r="AK95" s="787">
        <v>0</v>
      </c>
      <c r="AL95" s="787">
        <v>12</v>
      </c>
      <c r="AM95" s="787"/>
      <c r="AN95" s="788">
        <v>15</v>
      </c>
      <c r="AO95" s="662"/>
      <c r="AP95" s="666"/>
    </row>
    <row r="96" spans="1:42" ht="12" customHeight="1" thickBot="1">
      <c r="A96" s="789"/>
      <c r="B96" s="790"/>
      <c r="C96" s="791" t="s">
        <v>46</v>
      </c>
      <c r="D96" s="792">
        <f>D55+D32+D19+D8+D95</f>
        <v>781</v>
      </c>
      <c r="E96" s="792">
        <f aca="true" t="shared" si="17" ref="E96:AN96">E55+E32+E19+E8</f>
        <v>210</v>
      </c>
      <c r="F96" s="793">
        <f t="shared" si="17"/>
        <v>120</v>
      </c>
      <c r="G96" s="793">
        <f t="shared" si="17"/>
        <v>0</v>
      </c>
      <c r="H96" s="793">
        <f t="shared" si="17"/>
        <v>0</v>
      </c>
      <c r="I96" s="793">
        <f t="shared" si="17"/>
        <v>0</v>
      </c>
      <c r="J96" s="794">
        <f t="shared" si="17"/>
        <v>30</v>
      </c>
      <c r="K96" s="795">
        <f t="shared" si="17"/>
        <v>125</v>
      </c>
      <c r="L96" s="793">
        <f t="shared" si="17"/>
        <v>0</v>
      </c>
      <c r="M96" s="793">
        <f t="shared" si="17"/>
        <v>0</v>
      </c>
      <c r="N96" s="793">
        <f t="shared" si="17"/>
        <v>0</v>
      </c>
      <c r="O96" s="794">
        <f t="shared" si="17"/>
        <v>31</v>
      </c>
      <c r="P96" s="796">
        <f t="shared" si="17"/>
        <v>110</v>
      </c>
      <c r="Q96" s="797">
        <f t="shared" si="17"/>
        <v>0</v>
      </c>
      <c r="R96" s="797">
        <f t="shared" si="17"/>
        <v>0</v>
      </c>
      <c r="S96" s="797">
        <f t="shared" si="17"/>
        <v>0</v>
      </c>
      <c r="T96" s="798">
        <f t="shared" si="17"/>
        <v>29</v>
      </c>
      <c r="U96" s="796">
        <f t="shared" si="17"/>
        <v>119</v>
      </c>
      <c r="V96" s="797">
        <f t="shared" si="17"/>
        <v>0</v>
      </c>
      <c r="W96" s="797">
        <f t="shared" si="17"/>
        <v>0</v>
      </c>
      <c r="X96" s="797">
        <f t="shared" si="17"/>
        <v>0</v>
      </c>
      <c r="Y96" s="798">
        <f t="shared" si="17"/>
        <v>30</v>
      </c>
      <c r="Z96" s="796">
        <f t="shared" si="17"/>
        <v>117</v>
      </c>
      <c r="AA96" s="797">
        <f t="shared" si="17"/>
        <v>0</v>
      </c>
      <c r="AB96" s="797">
        <f t="shared" si="17"/>
        <v>0</v>
      </c>
      <c r="AC96" s="797">
        <f t="shared" si="17"/>
        <v>0</v>
      </c>
      <c r="AD96" s="798">
        <f t="shared" si="17"/>
        <v>30</v>
      </c>
      <c r="AE96" s="796">
        <f t="shared" si="17"/>
        <v>126</v>
      </c>
      <c r="AF96" s="797">
        <f t="shared" si="17"/>
        <v>0</v>
      </c>
      <c r="AG96" s="797">
        <f t="shared" si="17"/>
        <v>0</v>
      </c>
      <c r="AH96" s="797">
        <f t="shared" si="17"/>
        <v>0</v>
      </c>
      <c r="AI96" s="798">
        <f t="shared" si="17"/>
        <v>32</v>
      </c>
      <c r="AJ96" s="796">
        <f t="shared" si="17"/>
        <v>52</v>
      </c>
      <c r="AK96" s="797">
        <f t="shared" si="17"/>
        <v>0</v>
      </c>
      <c r="AL96" s="797">
        <f>AL55+AL32+AL19+AL8</f>
        <v>12</v>
      </c>
      <c r="AM96" s="797">
        <f t="shared" si="17"/>
        <v>0</v>
      </c>
      <c r="AN96" s="797">
        <f t="shared" si="17"/>
        <v>28</v>
      </c>
      <c r="AO96" s="799"/>
      <c r="AP96" s="800"/>
    </row>
    <row r="97" spans="1:42" ht="12" customHeight="1" thickTop="1">
      <c r="A97" s="801"/>
      <c r="B97" s="802"/>
      <c r="C97" s="803" t="s">
        <v>86</v>
      </c>
      <c r="D97" s="804">
        <f>I97+N97+S97+X97+AC97+AH97+AM97</f>
        <v>0</v>
      </c>
      <c r="E97" s="805"/>
      <c r="F97" s="806"/>
      <c r="G97" s="807"/>
      <c r="H97" s="808"/>
      <c r="I97" s="808" t="s">
        <v>88</v>
      </c>
      <c r="J97" s="809"/>
      <c r="K97" s="808"/>
      <c r="L97" s="808"/>
      <c r="M97" s="808"/>
      <c r="N97" s="808" t="s">
        <v>88</v>
      </c>
      <c r="O97" s="809"/>
      <c r="P97" s="808"/>
      <c r="Q97" s="808"/>
      <c r="R97" s="808"/>
      <c r="S97" s="808" t="s">
        <v>88</v>
      </c>
      <c r="T97" s="810"/>
      <c r="U97" s="811"/>
      <c r="V97" s="808"/>
      <c r="W97" s="808"/>
      <c r="X97" s="808" t="s">
        <v>88</v>
      </c>
      <c r="Y97" s="809"/>
      <c r="Z97" s="808"/>
      <c r="AA97" s="808"/>
      <c r="AB97" s="808"/>
      <c r="AC97" s="808" t="s">
        <v>88</v>
      </c>
      <c r="AD97" s="810"/>
      <c r="AE97" s="811"/>
      <c r="AF97" s="808"/>
      <c r="AG97" s="808"/>
      <c r="AH97" s="808" t="s">
        <v>88</v>
      </c>
      <c r="AI97" s="810"/>
      <c r="AJ97" s="811"/>
      <c r="AK97" s="808"/>
      <c r="AL97" s="808"/>
      <c r="AM97" s="808" t="s">
        <v>88</v>
      </c>
      <c r="AN97" s="812"/>
      <c r="AO97" s="813"/>
      <c r="AP97" s="814"/>
    </row>
    <row r="98" spans="1:42" ht="12" customHeight="1">
      <c r="A98" s="815"/>
      <c r="B98" s="816"/>
      <c r="C98" s="817" t="s">
        <v>87</v>
      </c>
      <c r="D98" s="818">
        <f>I98+N98+S98+X98+AC98+AH98+AM98</f>
        <v>32</v>
      </c>
      <c r="E98" s="819"/>
      <c r="F98" s="747"/>
      <c r="G98" s="820"/>
      <c r="H98" s="820"/>
      <c r="I98" s="820">
        <v>5</v>
      </c>
      <c r="J98" s="821"/>
      <c r="K98" s="820"/>
      <c r="L98" s="820"/>
      <c r="M98" s="820"/>
      <c r="N98" s="820">
        <v>5</v>
      </c>
      <c r="O98" s="821"/>
      <c r="P98" s="820"/>
      <c r="Q98" s="820"/>
      <c r="R98" s="820"/>
      <c r="S98" s="820">
        <v>5</v>
      </c>
      <c r="T98" s="822"/>
      <c r="U98" s="747"/>
      <c r="V98" s="820"/>
      <c r="W98" s="820"/>
      <c r="X98" s="820">
        <v>5</v>
      </c>
      <c r="Y98" s="821"/>
      <c r="Z98" s="820"/>
      <c r="AA98" s="820"/>
      <c r="AB98" s="820"/>
      <c r="AC98" s="820">
        <v>5</v>
      </c>
      <c r="AD98" s="822"/>
      <c r="AE98" s="747"/>
      <c r="AF98" s="820"/>
      <c r="AG98" s="820"/>
      <c r="AH98" s="820">
        <v>5</v>
      </c>
      <c r="AI98" s="822"/>
      <c r="AJ98" s="747"/>
      <c r="AK98" s="820"/>
      <c r="AL98" s="820"/>
      <c r="AM98" s="820">
        <v>2</v>
      </c>
      <c r="AN98" s="823"/>
      <c r="AO98" s="824"/>
      <c r="AP98" s="825"/>
    </row>
    <row r="99" spans="1:42" ht="12" customHeight="1" thickBot="1">
      <c r="A99" s="826"/>
      <c r="B99" s="827"/>
      <c r="C99" s="828" t="s">
        <v>47</v>
      </c>
      <c r="D99" s="829">
        <f>I99+N99+S99+X99+AC99+AH99+AM99</f>
        <v>22</v>
      </c>
      <c r="E99" s="830"/>
      <c r="F99" s="831"/>
      <c r="G99" s="832"/>
      <c r="H99" s="832"/>
      <c r="I99" s="832">
        <v>3</v>
      </c>
      <c r="J99" s="833"/>
      <c r="K99" s="832"/>
      <c r="L99" s="832"/>
      <c r="M99" s="832"/>
      <c r="N99" s="832">
        <v>3</v>
      </c>
      <c r="O99" s="833"/>
      <c r="P99" s="832"/>
      <c r="Q99" s="834"/>
      <c r="R99" s="832"/>
      <c r="S99" s="832">
        <v>2</v>
      </c>
      <c r="T99" s="835"/>
      <c r="U99" s="831"/>
      <c r="V99" s="832"/>
      <c r="W99" s="832"/>
      <c r="X99" s="832">
        <v>3</v>
      </c>
      <c r="Y99" s="833"/>
      <c r="Z99" s="832"/>
      <c r="AA99" s="832"/>
      <c r="AB99" s="832"/>
      <c r="AC99" s="832">
        <v>4</v>
      </c>
      <c r="AD99" s="835"/>
      <c r="AE99" s="831"/>
      <c r="AF99" s="832"/>
      <c r="AG99" s="832"/>
      <c r="AH99" s="832">
        <v>4</v>
      </c>
      <c r="AI99" s="835"/>
      <c r="AJ99" s="831"/>
      <c r="AK99" s="832"/>
      <c r="AL99" s="832"/>
      <c r="AM99" s="832">
        <v>3</v>
      </c>
      <c r="AN99" s="836"/>
      <c r="AO99" s="837"/>
      <c r="AP99" s="838"/>
    </row>
    <row r="100" spans="1:42" ht="12.75">
      <c r="A100" s="839"/>
      <c r="B100" s="840"/>
      <c r="C100" s="841"/>
      <c r="D100" s="842"/>
      <c r="E100" s="843"/>
      <c r="F100" s="843"/>
      <c r="G100" s="843"/>
      <c r="H100" s="843"/>
      <c r="I100" s="843"/>
      <c r="J100" s="843"/>
      <c r="K100" s="843"/>
      <c r="L100" s="843"/>
      <c r="M100" s="843"/>
      <c r="N100" s="843"/>
      <c r="O100" s="843"/>
      <c r="P100" s="843"/>
      <c r="Q100" s="843"/>
      <c r="R100" s="843"/>
      <c r="S100" s="843"/>
      <c r="T100" s="843"/>
      <c r="U100" s="843"/>
      <c r="V100" s="843"/>
      <c r="W100" s="843"/>
      <c r="X100" s="843"/>
      <c r="Y100" s="843"/>
      <c r="Z100" s="843"/>
      <c r="AA100" s="843"/>
      <c r="AB100" s="843"/>
      <c r="AC100" s="843"/>
      <c r="AD100" s="843"/>
      <c r="AE100" s="843"/>
      <c r="AF100" s="843"/>
      <c r="AG100" s="843"/>
      <c r="AH100" s="843"/>
      <c r="AI100" s="843"/>
      <c r="AJ100" s="843"/>
      <c r="AK100" s="843"/>
      <c r="AL100" s="843"/>
      <c r="AM100" s="843"/>
      <c r="AN100" s="843"/>
      <c r="AO100" s="844"/>
      <c r="AP100" s="843"/>
    </row>
    <row r="101" spans="1:42" ht="12.75">
      <c r="A101" s="839"/>
      <c r="B101" s="840"/>
      <c r="C101" s="843"/>
      <c r="D101" s="843"/>
      <c r="E101" s="843"/>
      <c r="F101" s="843"/>
      <c r="G101" s="843"/>
      <c r="H101" s="843"/>
      <c r="I101" s="843"/>
      <c r="J101" s="843"/>
      <c r="K101" s="843"/>
      <c r="L101" s="843"/>
      <c r="M101" s="843"/>
      <c r="N101" s="843"/>
      <c r="O101" s="843"/>
      <c r="P101" s="843"/>
      <c r="Q101" s="843"/>
      <c r="R101" s="843"/>
      <c r="S101" s="843"/>
      <c r="T101" s="843"/>
      <c r="U101" s="843"/>
      <c r="V101" s="843"/>
      <c r="W101" s="843"/>
      <c r="X101" s="843"/>
      <c r="Y101" s="843"/>
      <c r="Z101" s="843"/>
      <c r="AA101" s="843"/>
      <c r="AB101" s="843"/>
      <c r="AC101" s="843"/>
      <c r="AD101" s="843"/>
      <c r="AE101" s="843"/>
      <c r="AF101" s="843"/>
      <c r="AG101" s="843"/>
      <c r="AH101" s="843"/>
      <c r="AI101" s="843"/>
      <c r="AJ101" s="843"/>
      <c r="AK101" s="843"/>
      <c r="AL101" s="843"/>
      <c r="AM101" s="843"/>
      <c r="AN101" s="843"/>
      <c r="AO101" s="844"/>
      <c r="AP101" s="843"/>
    </row>
    <row r="102" spans="1:42" ht="12.75">
      <c r="A102" s="1259" t="s">
        <v>76</v>
      </c>
      <c r="B102" s="1260"/>
      <c r="C102" s="1261" t="s">
        <v>89</v>
      </c>
      <c r="D102" s="1261"/>
      <c r="E102" s="1261"/>
      <c r="F102" s="1261"/>
      <c r="G102" s="1261"/>
      <c r="H102" s="1261"/>
      <c r="I102" s="1261"/>
      <c r="J102" s="1261"/>
      <c r="K102" s="1261"/>
      <c r="L102" s="1261"/>
      <c r="M102" s="1261"/>
      <c r="N102" s="1261"/>
      <c r="O102" s="839"/>
      <c r="P102" s="257"/>
      <c r="Q102" s="257"/>
      <c r="R102" s="257"/>
      <c r="S102" s="257"/>
      <c r="T102" s="257"/>
      <c r="U102" s="1189" t="s">
        <v>78</v>
      </c>
      <c r="V102" s="1189"/>
      <c r="W102" s="1189"/>
      <c r="X102" s="1189"/>
      <c r="Y102" s="1189"/>
      <c r="Z102" s="1189" t="s">
        <v>79</v>
      </c>
      <c r="AA102" s="1189"/>
      <c r="AB102" s="1189"/>
      <c r="AC102" s="1189"/>
      <c r="AD102" s="1189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4"/>
      <c r="AP102" s="253"/>
    </row>
    <row r="103" spans="1:42" ht="13.5" thickBot="1">
      <c r="A103" s="1255"/>
      <c r="B103" s="1255"/>
      <c r="C103" s="1256"/>
      <c r="D103" s="1256"/>
      <c r="E103" s="1256"/>
      <c r="F103" s="1256"/>
      <c r="G103" s="1256"/>
      <c r="H103" s="1256"/>
      <c r="I103" s="1256"/>
      <c r="J103" s="1256"/>
      <c r="K103" s="1256"/>
      <c r="L103" s="1256"/>
      <c r="M103" s="1256"/>
      <c r="N103" s="1256"/>
      <c r="O103" s="839"/>
      <c r="P103" s="257"/>
      <c r="Q103" s="257"/>
      <c r="R103" s="257"/>
      <c r="S103" s="257"/>
      <c r="T103" s="257"/>
      <c r="U103" s="1196"/>
      <c r="V103" s="1196"/>
      <c r="W103" s="1196"/>
      <c r="X103" s="1196"/>
      <c r="Y103" s="1196"/>
      <c r="Z103" s="1189" t="s">
        <v>81</v>
      </c>
      <c r="AA103" s="1189"/>
      <c r="AB103" s="1189"/>
      <c r="AC103" s="1189"/>
      <c r="AD103" s="1189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4"/>
      <c r="AP103" s="253">
        <f>SUM(E8,E19,E32,E55,E90,E95)</f>
        <v>235</v>
      </c>
    </row>
    <row r="104" spans="1:42" ht="13.5" thickTop="1">
      <c r="A104" s="1248" t="s">
        <v>90</v>
      </c>
      <c r="B104" s="1249"/>
      <c r="C104" s="1250"/>
      <c r="D104" s="1251" t="s">
        <v>91</v>
      </c>
      <c r="E104" s="1253" t="s">
        <v>77</v>
      </c>
      <c r="F104" s="1242" t="s">
        <v>92</v>
      </c>
      <c r="G104" s="1243"/>
      <c r="H104" s="1243"/>
      <c r="I104" s="1243"/>
      <c r="J104" s="1244"/>
      <c r="K104" s="1242" t="s">
        <v>92</v>
      </c>
      <c r="L104" s="1243"/>
      <c r="M104" s="1243"/>
      <c r="N104" s="1243"/>
      <c r="O104" s="1244"/>
      <c r="P104" s="257"/>
      <c r="Q104" s="257"/>
      <c r="R104" s="257"/>
      <c r="S104" s="257"/>
      <c r="T104" s="257"/>
      <c r="U104" s="1196"/>
      <c r="V104" s="1196"/>
      <c r="W104" s="1196"/>
      <c r="X104" s="1196"/>
      <c r="Y104" s="1196"/>
      <c r="Z104" s="257"/>
      <c r="AA104" s="257"/>
      <c r="AB104" s="257"/>
      <c r="AC104" s="257"/>
      <c r="AD104" s="257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4"/>
      <c r="AP104" s="253"/>
    </row>
    <row r="105" spans="1:42" ht="12.75">
      <c r="A105" s="847"/>
      <c r="B105" s="848" t="s">
        <v>2</v>
      </c>
      <c r="C105" s="849" t="s">
        <v>3</v>
      </c>
      <c r="D105" s="1252"/>
      <c r="E105" s="1254"/>
      <c r="F105" s="1245" t="s">
        <v>58</v>
      </c>
      <c r="G105" s="1246"/>
      <c r="H105" s="1246"/>
      <c r="I105" s="1246"/>
      <c r="J105" s="1247"/>
      <c r="K105" s="1245" t="s">
        <v>59</v>
      </c>
      <c r="L105" s="1246"/>
      <c r="M105" s="1246"/>
      <c r="N105" s="1246"/>
      <c r="O105" s="124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4"/>
      <c r="AP105" s="253"/>
    </row>
    <row r="106" spans="1:42" ht="22.5">
      <c r="A106" s="853"/>
      <c r="B106" s="854"/>
      <c r="C106" s="855"/>
      <c r="D106" s="856"/>
      <c r="E106" s="857"/>
      <c r="F106" s="858" t="s">
        <v>14</v>
      </c>
      <c r="G106" s="859" t="s">
        <v>15</v>
      </c>
      <c r="H106" s="859" t="s">
        <v>16</v>
      </c>
      <c r="I106" s="859" t="s">
        <v>17</v>
      </c>
      <c r="J106" s="860" t="s">
        <v>18</v>
      </c>
      <c r="K106" s="858" t="s">
        <v>14</v>
      </c>
      <c r="L106" s="859" t="s">
        <v>15</v>
      </c>
      <c r="M106" s="859" t="s">
        <v>16</v>
      </c>
      <c r="N106" s="859" t="s">
        <v>17</v>
      </c>
      <c r="O106" s="860" t="s">
        <v>18</v>
      </c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4"/>
      <c r="AP106" s="253"/>
    </row>
    <row r="107" spans="1:42" ht="12.75">
      <c r="A107" s="847"/>
      <c r="B107" s="845"/>
      <c r="C107" s="861" t="s">
        <v>93</v>
      </c>
      <c r="D107" s="862"/>
      <c r="E107" s="863"/>
      <c r="F107" s="864"/>
      <c r="G107" s="846"/>
      <c r="H107" s="846"/>
      <c r="I107" s="846"/>
      <c r="J107" s="852">
        <v>20</v>
      </c>
      <c r="K107" s="850"/>
      <c r="L107" s="851"/>
      <c r="M107" s="851"/>
      <c r="N107" s="851"/>
      <c r="O107" s="852">
        <v>20</v>
      </c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4"/>
      <c r="AP107" s="253"/>
    </row>
    <row r="108" spans="1:42" ht="12.75">
      <c r="A108" s="847"/>
      <c r="B108" s="845"/>
      <c r="C108" s="861" t="s">
        <v>94</v>
      </c>
      <c r="D108" s="862"/>
      <c r="E108" s="863"/>
      <c r="F108" s="864"/>
      <c r="G108" s="846"/>
      <c r="H108" s="846"/>
      <c r="I108" s="846"/>
      <c r="J108" s="852">
        <v>3</v>
      </c>
      <c r="K108" s="850"/>
      <c r="L108" s="851"/>
      <c r="M108" s="851"/>
      <c r="N108" s="851"/>
      <c r="O108" s="852">
        <v>3</v>
      </c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4"/>
      <c r="AP108" s="253"/>
    </row>
    <row r="109" spans="1:42" ht="12.75">
      <c r="A109" s="847"/>
      <c r="B109" s="845"/>
      <c r="C109" s="861" t="s">
        <v>95</v>
      </c>
      <c r="D109" s="862"/>
      <c r="E109" s="863"/>
      <c r="F109" s="864"/>
      <c r="G109" s="846"/>
      <c r="H109" s="846"/>
      <c r="I109" s="846"/>
      <c r="J109" s="852">
        <v>3</v>
      </c>
      <c r="K109" s="850"/>
      <c r="L109" s="851"/>
      <c r="M109" s="851"/>
      <c r="N109" s="851"/>
      <c r="O109" s="852">
        <v>3</v>
      </c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4"/>
      <c r="AP109" s="253"/>
    </row>
    <row r="110" spans="1:42" ht="12.75">
      <c r="A110" s="847"/>
      <c r="B110" s="845"/>
      <c r="C110" s="861" t="s">
        <v>96</v>
      </c>
      <c r="D110" s="862"/>
      <c r="E110" s="863"/>
      <c r="F110" s="864"/>
      <c r="G110" s="846"/>
      <c r="H110" s="846"/>
      <c r="I110" s="846"/>
      <c r="J110" s="852">
        <v>2</v>
      </c>
      <c r="K110" s="850"/>
      <c r="L110" s="851"/>
      <c r="M110" s="851"/>
      <c r="N110" s="851"/>
      <c r="O110" s="852">
        <v>2</v>
      </c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4"/>
      <c r="AP110" s="253"/>
    </row>
    <row r="111" spans="1:42" ht="13.5" thickBot="1">
      <c r="A111" s="865"/>
      <c r="B111" s="866"/>
      <c r="C111" s="867" t="s">
        <v>97</v>
      </c>
      <c r="D111" s="868"/>
      <c r="E111" s="869"/>
      <c r="F111" s="870"/>
      <c r="G111" s="871"/>
      <c r="H111" s="871"/>
      <c r="I111" s="871"/>
      <c r="J111" s="872">
        <v>2</v>
      </c>
      <c r="K111" s="873"/>
      <c r="L111" s="874"/>
      <c r="M111" s="874"/>
      <c r="N111" s="874"/>
      <c r="O111" s="872">
        <v>2</v>
      </c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4"/>
      <c r="AP111" s="253"/>
    </row>
    <row r="112" spans="1:42" ht="13.5" thickBot="1">
      <c r="A112" s="875"/>
      <c r="B112" s="876"/>
      <c r="C112" s="877" t="s">
        <v>98</v>
      </c>
      <c r="D112" s="878"/>
      <c r="E112" s="879"/>
      <c r="F112" s="880"/>
      <c r="G112" s="881"/>
      <c r="H112" s="881"/>
      <c r="I112" s="881"/>
      <c r="J112" s="882">
        <f>SUM(J107:J111)</f>
        <v>30</v>
      </c>
      <c r="K112" s="883"/>
      <c r="L112" s="884"/>
      <c r="M112" s="884"/>
      <c r="N112" s="884"/>
      <c r="O112" s="882">
        <f>SUM(O107:O111)</f>
        <v>30</v>
      </c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4"/>
      <c r="AP112" s="253"/>
    </row>
    <row r="113" spans="1:42" ht="13.5" thickTop="1">
      <c r="A113" s="1190" t="s">
        <v>99</v>
      </c>
      <c r="B113" s="1190"/>
      <c r="C113" s="1190"/>
      <c r="D113" s="1190"/>
      <c r="E113" s="1190"/>
      <c r="F113" s="1190"/>
      <c r="G113" s="1190"/>
      <c r="H113" s="1190"/>
      <c r="I113" s="1190"/>
      <c r="J113" s="1190"/>
      <c r="K113" s="296"/>
      <c r="L113" s="296"/>
      <c r="M113" s="296"/>
      <c r="N113" s="296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4"/>
      <c r="AP113" s="253"/>
    </row>
  </sheetData>
  <sheetProtection/>
  <mergeCells count="39">
    <mergeCell ref="A1:AP1"/>
    <mergeCell ref="A2:AP2"/>
    <mergeCell ref="A3:AP3"/>
    <mergeCell ref="A4:AP4"/>
    <mergeCell ref="F5:AN5"/>
    <mergeCell ref="AO5:AO6"/>
    <mergeCell ref="AP5:AP6"/>
    <mergeCell ref="D6:D7"/>
    <mergeCell ref="E6:E7"/>
    <mergeCell ref="A5:A7"/>
    <mergeCell ref="B5:B7"/>
    <mergeCell ref="C5:C7"/>
    <mergeCell ref="D5:E5"/>
    <mergeCell ref="B44:C44"/>
    <mergeCell ref="B55:C55"/>
    <mergeCell ref="B56:C56"/>
    <mergeCell ref="B69:C69"/>
    <mergeCell ref="B8:C8"/>
    <mergeCell ref="B19:C19"/>
    <mergeCell ref="B32:C32"/>
    <mergeCell ref="B33:C33"/>
    <mergeCell ref="Z102:AD102"/>
    <mergeCell ref="A103:B103"/>
    <mergeCell ref="C103:N103"/>
    <mergeCell ref="U103:Y103"/>
    <mergeCell ref="Z103:AD103"/>
    <mergeCell ref="B90:C90"/>
    <mergeCell ref="A102:B102"/>
    <mergeCell ref="C102:N102"/>
    <mergeCell ref="U102:Y102"/>
    <mergeCell ref="A113:J113"/>
    <mergeCell ref="K104:O104"/>
    <mergeCell ref="U104:Y104"/>
    <mergeCell ref="F105:J105"/>
    <mergeCell ref="K105:O105"/>
    <mergeCell ref="A104:C104"/>
    <mergeCell ref="D104:D105"/>
    <mergeCell ref="E104:E105"/>
    <mergeCell ref="F104:J104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&amp;LBudapesti Műszaki Főiskola
Keleti Károly Gazdasági Kar&amp;RÉrvényes: 2008/2009 tanévtől</oddHeader>
    <oddFooter>&amp;LBudapest, &amp;D&amp;CMűszaki Menedzser BSc szak
Levelező tagozat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5"/>
  <sheetViews>
    <sheetView zoomScalePageLayoutView="0" workbookViewId="0" topLeftCell="A1">
      <selection activeCell="B91" sqref="B91:C91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26.8515625" style="0" customWidth="1"/>
    <col min="4" max="4" width="5.00390625" style="0" customWidth="1"/>
    <col min="5" max="5" width="4.7109375" style="0" customWidth="1"/>
    <col min="6" max="7" width="2.8515625" style="0" customWidth="1"/>
    <col min="8" max="8" width="2.7109375" style="0" customWidth="1"/>
    <col min="9" max="9" width="2.57421875" style="0" customWidth="1"/>
    <col min="10" max="12" width="2.7109375" style="0" customWidth="1"/>
    <col min="13" max="15" width="2.8515625" style="0" customWidth="1"/>
    <col min="16" max="16" width="2.57421875" style="0" customWidth="1"/>
    <col min="17" max="17" width="2.7109375" style="0" customWidth="1"/>
    <col min="18" max="20" width="2.57421875" style="0" customWidth="1"/>
    <col min="21" max="22" width="2.421875" style="0" customWidth="1"/>
    <col min="23" max="24" width="2.57421875" style="0" customWidth="1"/>
    <col min="25" max="26" width="2.7109375" style="0" customWidth="1"/>
    <col min="27" max="27" width="2.8515625" style="0" customWidth="1"/>
    <col min="28" max="28" width="2.421875" style="0" customWidth="1"/>
    <col min="29" max="29" width="2.7109375" style="0" customWidth="1"/>
    <col min="30" max="30" width="2.8515625" style="0" customWidth="1"/>
    <col min="31" max="31" width="12.28125" style="0" customWidth="1"/>
  </cols>
  <sheetData>
    <row r="1" spans="3:31" ht="12.75">
      <c r="C1" s="1295" t="s">
        <v>0</v>
      </c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Q1" s="1296"/>
      <c r="R1" s="1296"/>
      <c r="S1" s="1296"/>
      <c r="T1" s="1296"/>
      <c r="U1" s="1296"/>
      <c r="V1" s="1296"/>
      <c r="W1" s="1296"/>
      <c r="X1" s="1296"/>
      <c r="Y1" s="1296"/>
      <c r="Z1" s="1296"/>
      <c r="AA1" s="1296"/>
      <c r="AB1" s="1296"/>
      <c r="AC1" s="1296"/>
      <c r="AD1" s="1296"/>
      <c r="AE1" s="1296"/>
    </row>
    <row r="2" spans="3:31" ht="12.75">
      <c r="C2" s="1295" t="s">
        <v>274</v>
      </c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  <c r="Y2" s="1296"/>
      <c r="Z2" s="1296"/>
      <c r="AA2" s="1296"/>
      <c r="AB2" s="1296"/>
      <c r="AC2" s="1296"/>
      <c r="AD2" s="1296"/>
      <c r="AE2" s="1296"/>
    </row>
    <row r="3" spans="3:31" ht="13.5" thickBot="1">
      <c r="C3" s="1297" t="s">
        <v>275</v>
      </c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8"/>
      <c r="X3" s="1298"/>
      <c r="Y3" s="1298"/>
      <c r="Z3" s="1298"/>
      <c r="AA3" s="1298"/>
      <c r="AB3" s="1298"/>
      <c r="AC3" s="1298"/>
      <c r="AD3" s="1298"/>
      <c r="AE3" s="1298"/>
    </row>
    <row r="4" spans="1:31" s="890" customFormat="1" ht="12" customHeight="1" thickBot="1">
      <c r="A4" s="885"/>
      <c r="B4" s="885"/>
      <c r="C4" s="885"/>
      <c r="D4" s="886" t="s">
        <v>276</v>
      </c>
      <c r="E4" s="887"/>
      <c r="F4" s="1306" t="s">
        <v>7</v>
      </c>
      <c r="G4" s="1316"/>
      <c r="H4" s="1316"/>
      <c r="I4" s="1316"/>
      <c r="J4" s="1316"/>
      <c r="K4" s="1317"/>
      <c r="L4" s="1306" t="s">
        <v>8</v>
      </c>
      <c r="M4" s="1308"/>
      <c r="N4" s="1308"/>
      <c r="O4" s="1308"/>
      <c r="P4" s="1308"/>
      <c r="Q4" s="1307"/>
      <c r="R4" s="1306" t="s">
        <v>9</v>
      </c>
      <c r="S4" s="1308"/>
      <c r="T4" s="1308"/>
      <c r="U4" s="1308"/>
      <c r="V4" s="1308"/>
      <c r="W4" s="1307"/>
      <c r="X4" s="1303" t="s">
        <v>10</v>
      </c>
      <c r="Y4" s="1304"/>
      <c r="Z4" s="1304"/>
      <c r="AA4" s="1304"/>
      <c r="AB4" s="1304"/>
      <c r="AC4" s="1305"/>
      <c r="AD4" s="888"/>
      <c r="AE4" s="889" t="s">
        <v>277</v>
      </c>
    </row>
    <row r="5" spans="1:31" s="895" customFormat="1" ht="11.25" customHeight="1" thickBot="1">
      <c r="A5" s="891"/>
      <c r="B5" s="892" t="s">
        <v>2</v>
      </c>
      <c r="C5" s="892" t="s">
        <v>278</v>
      </c>
      <c r="D5" s="892" t="s">
        <v>279</v>
      </c>
      <c r="E5" s="892" t="s">
        <v>77</v>
      </c>
      <c r="F5" s="1306" t="s">
        <v>280</v>
      </c>
      <c r="G5" s="1307"/>
      <c r="H5" s="1306" t="s">
        <v>281</v>
      </c>
      <c r="I5" s="1307"/>
      <c r="J5" s="1306" t="s">
        <v>282</v>
      </c>
      <c r="K5" s="1307"/>
      <c r="L5" s="1306" t="s">
        <v>280</v>
      </c>
      <c r="M5" s="1307"/>
      <c r="N5" s="1306" t="s">
        <v>281</v>
      </c>
      <c r="O5" s="1307"/>
      <c r="P5" s="1306" t="s">
        <v>282</v>
      </c>
      <c r="Q5" s="1307"/>
      <c r="R5" s="1306" t="s">
        <v>280</v>
      </c>
      <c r="S5" s="1307"/>
      <c r="T5" s="1306" t="s">
        <v>281</v>
      </c>
      <c r="U5" s="1307"/>
      <c r="V5" s="1306" t="s">
        <v>282</v>
      </c>
      <c r="W5" s="1307"/>
      <c r="X5" s="1306" t="s">
        <v>280</v>
      </c>
      <c r="Y5" s="1307"/>
      <c r="Z5" s="1306" t="s">
        <v>281</v>
      </c>
      <c r="AA5" s="1307"/>
      <c r="AB5" s="1306" t="s">
        <v>282</v>
      </c>
      <c r="AC5" s="1307"/>
      <c r="AD5" s="893"/>
      <c r="AE5" s="894" t="s">
        <v>283</v>
      </c>
    </row>
    <row r="6" spans="1:31" s="890" customFormat="1" ht="11.25">
      <c r="A6" s="896"/>
      <c r="B6" s="896"/>
      <c r="C6" s="896"/>
      <c r="D6" s="897" t="s">
        <v>284</v>
      </c>
      <c r="E6" s="896"/>
      <c r="F6" s="898" t="s">
        <v>285</v>
      </c>
      <c r="G6" s="899" t="s">
        <v>17</v>
      </c>
      <c r="H6" s="900" t="s">
        <v>285</v>
      </c>
      <c r="I6" s="899" t="s">
        <v>17</v>
      </c>
      <c r="J6" s="900" t="s">
        <v>16</v>
      </c>
      <c r="K6" s="901" t="s">
        <v>17</v>
      </c>
      <c r="L6" s="900" t="s">
        <v>285</v>
      </c>
      <c r="M6" s="899" t="s">
        <v>17</v>
      </c>
      <c r="N6" s="902" t="s">
        <v>285</v>
      </c>
      <c r="O6" s="899" t="s">
        <v>17</v>
      </c>
      <c r="P6" s="900" t="s">
        <v>16</v>
      </c>
      <c r="Q6" s="901" t="s">
        <v>17</v>
      </c>
      <c r="R6" s="900" t="s">
        <v>285</v>
      </c>
      <c r="S6" s="899" t="s">
        <v>17</v>
      </c>
      <c r="T6" s="900" t="s">
        <v>285</v>
      </c>
      <c r="U6" s="899" t="s">
        <v>17</v>
      </c>
      <c r="V6" s="900" t="s">
        <v>16</v>
      </c>
      <c r="W6" s="901" t="s">
        <v>17</v>
      </c>
      <c r="X6" s="900" t="s">
        <v>285</v>
      </c>
      <c r="Y6" s="899" t="s">
        <v>17</v>
      </c>
      <c r="Z6" s="900" t="s">
        <v>285</v>
      </c>
      <c r="AA6" s="899" t="s">
        <v>17</v>
      </c>
      <c r="AB6" s="900" t="s">
        <v>16</v>
      </c>
      <c r="AC6" s="901" t="s">
        <v>17</v>
      </c>
      <c r="AD6" s="903"/>
      <c r="AE6" s="904" t="s">
        <v>2</v>
      </c>
    </row>
    <row r="7" spans="2:31" ht="12.75" customHeight="1" hidden="1">
      <c r="B7" s="905"/>
      <c r="C7" s="906"/>
      <c r="D7" s="906"/>
      <c r="E7" s="906"/>
      <c r="F7" s="907"/>
      <c r="G7" s="908"/>
      <c r="H7" s="909"/>
      <c r="I7" s="908"/>
      <c r="J7" s="909"/>
      <c r="K7" s="910"/>
      <c r="L7" s="911"/>
      <c r="M7" s="912"/>
      <c r="N7" s="913"/>
      <c r="O7" s="912"/>
      <c r="P7" s="907"/>
      <c r="Q7" s="910"/>
      <c r="R7" s="909"/>
      <c r="S7" s="908"/>
      <c r="T7" s="909"/>
      <c r="U7" s="908"/>
      <c r="V7" s="909"/>
      <c r="W7" s="910"/>
      <c r="X7" s="909"/>
      <c r="Y7" s="908"/>
      <c r="Z7" s="909"/>
      <c r="AA7" s="908"/>
      <c r="AB7" s="909"/>
      <c r="AC7" s="910"/>
      <c r="AD7" s="914"/>
      <c r="AE7" s="915"/>
    </row>
    <row r="8" spans="1:31" s="843" customFormat="1" ht="12.75">
      <c r="A8" s="916" t="s">
        <v>19</v>
      </c>
      <c r="B8" s="917" t="s">
        <v>20</v>
      </c>
      <c r="C8" s="918"/>
      <c r="D8" s="919">
        <f>SUM(D9:D18)</f>
        <v>86</v>
      </c>
      <c r="E8" s="919">
        <f>SUM(E9:E18)</f>
        <v>40</v>
      </c>
      <c r="F8" s="920">
        <f>SUM(F9:F18)</f>
        <v>16</v>
      </c>
      <c r="G8" s="921"/>
      <c r="H8" s="920">
        <f>SUM(H9:H18)</f>
        <v>28</v>
      </c>
      <c r="I8" s="921"/>
      <c r="J8" s="920">
        <f>SUM(J9:J18)</f>
        <v>20</v>
      </c>
      <c r="K8" s="922"/>
      <c r="L8" s="920">
        <f>SUM(L9:L18)</f>
        <v>22</v>
      </c>
      <c r="M8" s="921"/>
      <c r="N8" s="923">
        <f>SUM(N9:N18)</f>
        <v>0</v>
      </c>
      <c r="O8" s="921"/>
      <c r="P8" s="923">
        <f>SUM(P9:P18)</f>
        <v>0</v>
      </c>
      <c r="Q8" s="922"/>
      <c r="R8" s="920">
        <f>SUM(R9:R18)</f>
        <v>0</v>
      </c>
      <c r="S8" s="921"/>
      <c r="T8" s="920">
        <f>SUM(T9:T18)</f>
        <v>0</v>
      </c>
      <c r="U8" s="921"/>
      <c r="V8" s="920">
        <f>SUM(V9:V18)</f>
        <v>0</v>
      </c>
      <c r="W8" s="922"/>
      <c r="X8" s="920">
        <f>SUM(X9:X18)</f>
        <v>0</v>
      </c>
      <c r="Y8" s="921"/>
      <c r="Z8" s="920">
        <f>SUM(Z9:Z18)</f>
        <v>0</v>
      </c>
      <c r="AA8" s="921"/>
      <c r="AB8" s="920">
        <f>SUM(AB9:AB18)</f>
        <v>0</v>
      </c>
      <c r="AC8" s="922"/>
      <c r="AD8" s="1311"/>
      <c r="AE8" s="1312"/>
    </row>
    <row r="9" spans="1:31" s="843" customFormat="1" ht="11.25">
      <c r="A9" s="924" t="s">
        <v>7</v>
      </c>
      <c r="B9" s="925" t="s">
        <v>560</v>
      </c>
      <c r="C9" s="926" t="s">
        <v>55</v>
      </c>
      <c r="D9" s="926">
        <f>SUM(F9,H9,J9,L9,N9,P9,R9,T9,V9,X9,Z9,AB9)</f>
        <v>10</v>
      </c>
      <c r="E9" s="926">
        <v>6</v>
      </c>
      <c r="F9" s="927">
        <v>10</v>
      </c>
      <c r="G9" s="928" t="s">
        <v>21</v>
      </c>
      <c r="H9" s="927"/>
      <c r="I9" s="929"/>
      <c r="J9" s="927"/>
      <c r="K9" s="930"/>
      <c r="L9" s="927"/>
      <c r="M9" s="929"/>
      <c r="N9" s="931"/>
      <c r="O9" s="929"/>
      <c r="P9" s="931"/>
      <c r="Q9" s="930"/>
      <c r="R9" s="927"/>
      <c r="S9" s="929"/>
      <c r="T9" s="927"/>
      <c r="U9" s="929"/>
      <c r="V9" s="927"/>
      <c r="W9" s="930"/>
      <c r="X9" s="927"/>
      <c r="Y9" s="929"/>
      <c r="Z9" s="927"/>
      <c r="AA9" s="929"/>
      <c r="AB9" s="927"/>
      <c r="AC9" s="930"/>
      <c r="AD9" s="1314"/>
      <c r="AE9" s="1315"/>
    </row>
    <row r="10" spans="1:31" s="843" customFormat="1" ht="11.25">
      <c r="A10" s="932" t="s">
        <v>8</v>
      </c>
      <c r="B10" s="933" t="s">
        <v>561</v>
      </c>
      <c r="C10" s="934" t="s">
        <v>56</v>
      </c>
      <c r="D10" s="934">
        <f>SUM(F10,H10,J10,L10,N10,P10,R10,T10,V10,X10,Z10,AB10)</f>
        <v>10</v>
      </c>
      <c r="E10" s="934">
        <v>6</v>
      </c>
      <c r="F10" s="935"/>
      <c r="G10" s="936"/>
      <c r="H10" s="935">
        <v>10</v>
      </c>
      <c r="I10" s="936" t="s">
        <v>21</v>
      </c>
      <c r="J10" s="935"/>
      <c r="K10" s="937"/>
      <c r="L10" s="935"/>
      <c r="M10" s="938"/>
      <c r="N10" s="939"/>
      <c r="O10" s="938"/>
      <c r="P10" s="939"/>
      <c r="Q10" s="937"/>
      <c r="R10" s="935"/>
      <c r="S10" s="938"/>
      <c r="T10" s="935"/>
      <c r="U10" s="938"/>
      <c r="V10" s="935"/>
      <c r="W10" s="937"/>
      <c r="X10" s="935"/>
      <c r="Y10" s="938"/>
      <c r="Z10" s="935"/>
      <c r="AA10" s="938"/>
      <c r="AB10" s="935"/>
      <c r="AC10" s="937"/>
      <c r="AD10" s="1170" t="s">
        <v>7</v>
      </c>
      <c r="AE10" s="1171" t="s">
        <v>286</v>
      </c>
    </row>
    <row r="11" spans="1:31" s="843" customFormat="1" ht="11.25">
      <c r="A11" s="932" t="s">
        <v>9</v>
      </c>
      <c r="B11" s="942" t="s">
        <v>562</v>
      </c>
      <c r="C11" s="934" t="s">
        <v>22</v>
      </c>
      <c r="D11" s="934">
        <f>SUM(F11,H11,J11,L11,N11,P11,R11,T11,V11,X11,Z11,AB11)</f>
        <v>8</v>
      </c>
      <c r="E11" s="934">
        <v>3</v>
      </c>
      <c r="F11" s="935"/>
      <c r="G11" s="936"/>
      <c r="H11" s="935"/>
      <c r="I11" s="936"/>
      <c r="J11" s="935"/>
      <c r="K11" s="937"/>
      <c r="L11" s="935">
        <v>8</v>
      </c>
      <c r="M11" s="936" t="s">
        <v>21</v>
      </c>
      <c r="N11" s="939"/>
      <c r="O11" s="938"/>
      <c r="P11" s="939"/>
      <c r="Q11" s="937"/>
      <c r="R11" s="935"/>
      <c r="S11" s="938"/>
      <c r="T11" s="935"/>
      <c r="U11" s="938"/>
      <c r="V11" s="935"/>
      <c r="W11" s="937"/>
      <c r="X11" s="935"/>
      <c r="Y11" s="938"/>
      <c r="Z11" s="935"/>
      <c r="AA11" s="938"/>
      <c r="AB11" s="935"/>
      <c r="AC11" s="937"/>
      <c r="AD11" s="1170" t="s">
        <v>7</v>
      </c>
      <c r="AE11" s="1171" t="s">
        <v>286</v>
      </c>
    </row>
    <row r="12" spans="1:31" s="843" customFormat="1" ht="11.25">
      <c r="A12" s="932" t="s">
        <v>10</v>
      </c>
      <c r="B12" s="942" t="s">
        <v>564</v>
      </c>
      <c r="C12" s="934" t="s">
        <v>23</v>
      </c>
      <c r="D12" s="934">
        <f>SUM(F12,H12,J12,L12,N12,P12,R12,T12,V12,X12,Z12,AB12)</f>
        <v>6</v>
      </c>
      <c r="E12" s="934">
        <v>3</v>
      </c>
      <c r="F12" s="935"/>
      <c r="G12" s="938"/>
      <c r="H12" s="935"/>
      <c r="I12" s="936"/>
      <c r="J12" s="935"/>
      <c r="K12" s="937"/>
      <c r="L12" s="935">
        <v>6</v>
      </c>
      <c r="M12" s="936" t="s">
        <v>21</v>
      </c>
      <c r="N12" s="939"/>
      <c r="O12" s="938"/>
      <c r="P12" s="939"/>
      <c r="Q12" s="937"/>
      <c r="R12" s="935"/>
      <c r="S12" s="938"/>
      <c r="T12" s="935"/>
      <c r="U12" s="938"/>
      <c r="V12" s="935"/>
      <c r="W12" s="937"/>
      <c r="X12" s="935"/>
      <c r="Y12" s="938"/>
      <c r="Z12" s="935"/>
      <c r="AA12" s="938"/>
      <c r="AB12" s="935"/>
      <c r="AC12" s="937"/>
      <c r="AD12" s="1170"/>
      <c r="AE12" s="1171"/>
    </row>
    <row r="13" spans="1:31" s="843" customFormat="1" ht="11.25">
      <c r="A13" s="932" t="s">
        <v>11</v>
      </c>
      <c r="B13" s="942" t="s">
        <v>565</v>
      </c>
      <c r="C13" s="934" t="s">
        <v>24</v>
      </c>
      <c r="D13" s="934">
        <f>SUM(F13,H13,J13,L13,N13,P13,R13,T13,V13,X13,Z13,AB13)</f>
        <v>6</v>
      </c>
      <c r="E13" s="934">
        <v>4</v>
      </c>
      <c r="F13" s="935"/>
      <c r="G13" s="938"/>
      <c r="H13" s="935">
        <v>6</v>
      </c>
      <c r="I13" s="936" t="s">
        <v>25</v>
      </c>
      <c r="J13" s="935"/>
      <c r="K13" s="937"/>
      <c r="L13" s="935"/>
      <c r="M13" s="938"/>
      <c r="N13" s="939"/>
      <c r="O13" s="938"/>
      <c r="P13" s="939"/>
      <c r="Q13" s="937"/>
      <c r="R13" s="935"/>
      <c r="S13" s="938"/>
      <c r="T13" s="935"/>
      <c r="U13" s="938"/>
      <c r="V13" s="935"/>
      <c r="W13" s="937"/>
      <c r="X13" s="935"/>
      <c r="Y13" s="938"/>
      <c r="Z13" s="935"/>
      <c r="AA13" s="938"/>
      <c r="AB13" s="935"/>
      <c r="AC13" s="937"/>
      <c r="AD13" s="1170"/>
      <c r="AE13" s="1171"/>
    </row>
    <row r="14" spans="1:31" s="843" customFormat="1" ht="11.25">
      <c r="A14" s="932" t="s">
        <v>12</v>
      </c>
      <c r="B14" s="942" t="s">
        <v>566</v>
      </c>
      <c r="C14" s="934" t="s">
        <v>102</v>
      </c>
      <c r="D14" s="934">
        <f>SUM(H14,J14,L14,N14,P14,R14,T14,V14,X14,Z14,AB14,F14)</f>
        <v>6</v>
      </c>
      <c r="E14" s="934">
        <v>4</v>
      </c>
      <c r="F14" s="935"/>
      <c r="G14" s="938"/>
      <c r="H14" s="935">
        <v>6</v>
      </c>
      <c r="I14" s="936" t="s">
        <v>21</v>
      </c>
      <c r="J14" s="935"/>
      <c r="K14" s="937"/>
      <c r="L14" s="935"/>
      <c r="M14" s="936"/>
      <c r="N14" s="939"/>
      <c r="O14" s="938"/>
      <c r="P14" s="939"/>
      <c r="Q14" s="937"/>
      <c r="R14" s="935"/>
      <c r="S14" s="938"/>
      <c r="T14" s="935"/>
      <c r="U14" s="938"/>
      <c r="V14" s="935"/>
      <c r="W14" s="937"/>
      <c r="X14" s="935"/>
      <c r="Y14" s="938"/>
      <c r="Z14" s="935"/>
      <c r="AA14" s="938"/>
      <c r="AB14" s="935"/>
      <c r="AC14" s="937"/>
      <c r="AD14" s="1170"/>
      <c r="AE14" s="1171"/>
    </row>
    <row r="15" spans="1:31" s="843" customFormat="1" ht="11.25">
      <c r="A15" s="932" t="s">
        <v>13</v>
      </c>
      <c r="B15" s="942" t="s">
        <v>563</v>
      </c>
      <c r="C15" s="934" t="s">
        <v>103</v>
      </c>
      <c r="D15" s="934">
        <f>SUM(F15,H15,J15,L15,N15,P15,R15,T15,V15,X15,Z15,AB15)</f>
        <v>8</v>
      </c>
      <c r="E15" s="934">
        <v>5</v>
      </c>
      <c r="F15" s="935"/>
      <c r="G15" s="938"/>
      <c r="H15" s="935"/>
      <c r="I15" s="936"/>
      <c r="J15" s="935"/>
      <c r="K15" s="937"/>
      <c r="L15" s="935">
        <v>8</v>
      </c>
      <c r="M15" s="936" t="s">
        <v>21</v>
      </c>
      <c r="N15" s="939"/>
      <c r="O15" s="936"/>
      <c r="P15" s="939"/>
      <c r="Q15" s="937"/>
      <c r="R15" s="935"/>
      <c r="S15" s="938"/>
      <c r="T15" s="935"/>
      <c r="U15" s="938"/>
      <c r="V15" s="935"/>
      <c r="W15" s="937"/>
      <c r="X15" s="935"/>
      <c r="Y15" s="938"/>
      <c r="Z15" s="935"/>
      <c r="AA15" s="938"/>
      <c r="AB15" s="935"/>
      <c r="AC15" s="937"/>
      <c r="AD15" s="1170"/>
      <c r="AE15" s="1171"/>
    </row>
    <row r="16" spans="1:31" s="843" customFormat="1" ht="11.25">
      <c r="A16" s="932" t="s">
        <v>58</v>
      </c>
      <c r="B16" s="1115" t="s">
        <v>557</v>
      </c>
      <c r="C16" s="934" t="s">
        <v>53</v>
      </c>
      <c r="D16" s="934">
        <f>SUM(F16,H16,J16,L16,N16,P16,R16,T16,V16,X16,Z16,AB16)</f>
        <v>6</v>
      </c>
      <c r="E16" s="934">
        <v>3</v>
      </c>
      <c r="F16" s="935">
        <v>6</v>
      </c>
      <c r="G16" s="938" t="s">
        <v>21</v>
      </c>
      <c r="H16" s="935"/>
      <c r="I16" s="936"/>
      <c r="J16" s="935"/>
      <c r="K16" s="937"/>
      <c r="L16" s="935"/>
      <c r="M16" s="936"/>
      <c r="N16" s="939"/>
      <c r="O16" s="938"/>
      <c r="P16" s="939"/>
      <c r="Q16" s="937"/>
      <c r="R16" s="935"/>
      <c r="S16" s="938"/>
      <c r="T16" s="935"/>
      <c r="U16" s="938"/>
      <c r="V16" s="935"/>
      <c r="W16" s="937"/>
      <c r="X16" s="935"/>
      <c r="Y16" s="938"/>
      <c r="Z16" s="935"/>
      <c r="AA16" s="938"/>
      <c r="AB16" s="935"/>
      <c r="AC16" s="937"/>
      <c r="AD16" s="1170"/>
      <c r="AE16" s="1171"/>
    </row>
    <row r="17" spans="1:31" s="843" customFormat="1" ht="11.25">
      <c r="A17" s="932" t="s">
        <v>59</v>
      </c>
      <c r="B17" s="1115" t="s">
        <v>558</v>
      </c>
      <c r="C17" s="934" t="s">
        <v>54</v>
      </c>
      <c r="D17" s="934">
        <f>SUM(F17,H17,J17,L17,N17,P17,R17,T17,V17,X17,Z17,AB17)</f>
        <v>6</v>
      </c>
      <c r="E17" s="934">
        <v>3</v>
      </c>
      <c r="F17" s="935"/>
      <c r="G17" s="938"/>
      <c r="H17" s="935">
        <v>6</v>
      </c>
      <c r="I17" s="938" t="s">
        <v>21</v>
      </c>
      <c r="J17" s="935"/>
      <c r="K17" s="937"/>
      <c r="L17" s="935"/>
      <c r="M17" s="936"/>
      <c r="N17" s="939"/>
      <c r="O17" s="938"/>
      <c r="P17" s="939"/>
      <c r="Q17" s="937"/>
      <c r="R17" s="935"/>
      <c r="S17" s="938"/>
      <c r="T17" s="935"/>
      <c r="U17" s="938"/>
      <c r="V17" s="935"/>
      <c r="W17" s="937"/>
      <c r="X17" s="935"/>
      <c r="Y17" s="938"/>
      <c r="Z17" s="935"/>
      <c r="AA17" s="938"/>
      <c r="AB17" s="935"/>
      <c r="AC17" s="937"/>
      <c r="AD17" s="1170" t="s">
        <v>58</v>
      </c>
      <c r="AE17" s="1171" t="s">
        <v>288</v>
      </c>
    </row>
    <row r="18" spans="1:31" s="843" customFormat="1" ht="11.25">
      <c r="A18" s="943" t="s">
        <v>60</v>
      </c>
      <c r="B18" s="1115" t="s">
        <v>559</v>
      </c>
      <c r="C18" s="934" t="s">
        <v>85</v>
      </c>
      <c r="D18" s="934">
        <f>SUM(F18,H18,J18,L18,N18,P18,R18,T18,V18,X18,Z18,AB18)</f>
        <v>20</v>
      </c>
      <c r="E18" s="934">
        <v>3</v>
      </c>
      <c r="F18" s="944"/>
      <c r="G18" s="945"/>
      <c r="H18" s="944"/>
      <c r="I18" s="945"/>
      <c r="J18" s="944">
        <v>20</v>
      </c>
      <c r="K18" s="946" t="s">
        <v>25</v>
      </c>
      <c r="L18" s="944"/>
      <c r="M18" s="947"/>
      <c r="N18" s="948"/>
      <c r="O18" s="945"/>
      <c r="P18" s="948"/>
      <c r="Q18" s="949"/>
      <c r="R18" s="944"/>
      <c r="S18" s="945"/>
      <c r="T18" s="944"/>
      <c r="U18" s="945"/>
      <c r="V18" s="944"/>
      <c r="W18" s="949"/>
      <c r="X18" s="944"/>
      <c r="Y18" s="945"/>
      <c r="Z18" s="944"/>
      <c r="AA18" s="945"/>
      <c r="AB18" s="944"/>
      <c r="AC18" s="949"/>
      <c r="AD18" s="1172" t="s">
        <v>58</v>
      </c>
      <c r="AE18" s="1171" t="s">
        <v>288</v>
      </c>
    </row>
    <row r="19" spans="1:31" s="843" customFormat="1" ht="11.25">
      <c r="A19" s="950" t="s">
        <v>26</v>
      </c>
      <c r="B19" s="951" t="s">
        <v>27</v>
      </c>
      <c r="C19" s="952"/>
      <c r="D19" s="953">
        <f>SUM(D20:D26)</f>
        <v>56</v>
      </c>
      <c r="E19" s="953">
        <f>SUM(E20:E26)</f>
        <v>28</v>
      </c>
      <c r="F19" s="954">
        <f>SUM(F20:F26)</f>
        <v>20</v>
      </c>
      <c r="G19" s="955"/>
      <c r="H19" s="954">
        <f>SUM(H20:H26)</f>
        <v>10</v>
      </c>
      <c r="I19" s="955"/>
      <c r="J19" s="954">
        <f>SUM(J20:J26)</f>
        <v>0</v>
      </c>
      <c r="K19" s="956"/>
      <c r="L19" s="954">
        <f>SUM(L20:L26)</f>
        <v>16</v>
      </c>
      <c r="M19" s="955"/>
      <c r="N19" s="957">
        <f>SUM(N20:N26)</f>
        <v>10</v>
      </c>
      <c r="O19" s="955"/>
      <c r="P19" s="957">
        <f>SUM(P20:P26)</f>
        <v>0</v>
      </c>
      <c r="Q19" s="956"/>
      <c r="R19" s="954">
        <f>SUM(R20:R26)</f>
        <v>0</v>
      </c>
      <c r="S19" s="955"/>
      <c r="T19" s="954">
        <f>SUM(T20:T26)</f>
        <v>0</v>
      </c>
      <c r="U19" s="955"/>
      <c r="V19" s="954">
        <f>SUM(V20:V26)</f>
        <v>0</v>
      </c>
      <c r="W19" s="956"/>
      <c r="X19" s="954">
        <f>SUM(X20:X26)</f>
        <v>0</v>
      </c>
      <c r="Y19" s="955"/>
      <c r="Z19" s="954">
        <f>SUM(Z20:Z26)</f>
        <v>0</v>
      </c>
      <c r="AA19" s="955"/>
      <c r="AB19" s="954">
        <f>SUM(AB20:AB26)</f>
        <v>0</v>
      </c>
      <c r="AC19" s="956"/>
      <c r="AD19" s="958"/>
      <c r="AE19" s="959"/>
    </row>
    <row r="20" spans="1:31" s="843" customFormat="1" ht="11.25">
      <c r="A20" s="924" t="s">
        <v>61</v>
      </c>
      <c r="B20" s="925" t="s">
        <v>550</v>
      </c>
      <c r="C20" s="926" t="s">
        <v>28</v>
      </c>
      <c r="D20" s="926">
        <f aca="true" t="shared" si="0" ref="D20:D26">SUM(F20,H20,J20,L20,N20,P20,R20,T20,V20,X20,Z20,AB20)</f>
        <v>10</v>
      </c>
      <c r="E20" s="926">
        <v>5</v>
      </c>
      <c r="F20" s="927">
        <v>10</v>
      </c>
      <c r="G20" s="928" t="s">
        <v>21</v>
      </c>
      <c r="H20" s="927"/>
      <c r="I20" s="928"/>
      <c r="J20" s="927"/>
      <c r="K20" s="960"/>
      <c r="L20" s="927"/>
      <c r="M20" s="928"/>
      <c r="N20" s="931"/>
      <c r="O20" s="929"/>
      <c r="P20" s="931"/>
      <c r="Q20" s="930"/>
      <c r="R20" s="927"/>
      <c r="S20" s="929"/>
      <c r="T20" s="927"/>
      <c r="U20" s="929"/>
      <c r="V20" s="927"/>
      <c r="W20" s="930"/>
      <c r="X20" s="927"/>
      <c r="Y20" s="929"/>
      <c r="Z20" s="927"/>
      <c r="AA20" s="929"/>
      <c r="AB20" s="927"/>
      <c r="AC20" s="930"/>
      <c r="AD20" s="961"/>
      <c r="AE20" s="962"/>
    </row>
    <row r="21" spans="1:31" s="843" customFormat="1" ht="11.25">
      <c r="A21" s="932" t="s">
        <v>62</v>
      </c>
      <c r="B21" s="942" t="s">
        <v>551</v>
      </c>
      <c r="C21" s="934" t="s">
        <v>29</v>
      </c>
      <c r="D21" s="934">
        <f t="shared" si="0"/>
        <v>10</v>
      </c>
      <c r="E21" s="934">
        <v>5</v>
      </c>
      <c r="F21" s="935"/>
      <c r="G21" s="936"/>
      <c r="H21" s="935">
        <v>10</v>
      </c>
      <c r="I21" s="936" t="s">
        <v>21</v>
      </c>
      <c r="J21" s="935"/>
      <c r="K21" s="963"/>
      <c r="L21" s="935"/>
      <c r="M21" s="936"/>
      <c r="N21" s="939"/>
      <c r="O21" s="936"/>
      <c r="P21" s="939"/>
      <c r="Q21" s="937"/>
      <c r="R21" s="935"/>
      <c r="S21" s="938"/>
      <c r="T21" s="935"/>
      <c r="U21" s="938"/>
      <c r="V21" s="935"/>
      <c r="W21" s="937"/>
      <c r="X21" s="935"/>
      <c r="Y21" s="938"/>
      <c r="Z21" s="935"/>
      <c r="AA21" s="938"/>
      <c r="AB21" s="935"/>
      <c r="AC21" s="937"/>
      <c r="AD21" s="1170" t="s">
        <v>61</v>
      </c>
      <c r="AE21" s="1171" t="s">
        <v>290</v>
      </c>
    </row>
    <row r="22" spans="1:31" s="843" customFormat="1" ht="11.25">
      <c r="A22" s="932" t="s">
        <v>63</v>
      </c>
      <c r="B22" s="942" t="s">
        <v>553</v>
      </c>
      <c r="C22" s="934" t="s">
        <v>100</v>
      </c>
      <c r="D22" s="934">
        <f t="shared" si="0"/>
        <v>10</v>
      </c>
      <c r="E22" s="934">
        <v>5</v>
      </c>
      <c r="F22" s="935"/>
      <c r="G22" s="936"/>
      <c r="H22" s="935"/>
      <c r="I22" s="936"/>
      <c r="J22" s="935"/>
      <c r="K22" s="963"/>
      <c r="L22" s="935">
        <v>10</v>
      </c>
      <c r="M22" s="936" t="s">
        <v>21</v>
      </c>
      <c r="N22" s="939"/>
      <c r="O22" s="936"/>
      <c r="P22" s="939"/>
      <c r="Q22" s="937"/>
      <c r="R22" s="935"/>
      <c r="S22" s="938"/>
      <c r="T22" s="935"/>
      <c r="U22" s="938"/>
      <c r="V22" s="935"/>
      <c r="W22" s="937"/>
      <c r="X22" s="935"/>
      <c r="Y22" s="938"/>
      <c r="Z22" s="935"/>
      <c r="AA22" s="938"/>
      <c r="AB22" s="935"/>
      <c r="AC22" s="937"/>
      <c r="AD22" s="1170" t="s">
        <v>61</v>
      </c>
      <c r="AE22" s="1171" t="s">
        <v>290</v>
      </c>
    </row>
    <row r="23" spans="1:31" s="843" customFormat="1" ht="11.25">
      <c r="A23" s="932" t="s">
        <v>64</v>
      </c>
      <c r="B23" s="1115" t="s">
        <v>555</v>
      </c>
      <c r="C23" s="934" t="s">
        <v>30</v>
      </c>
      <c r="D23" s="934">
        <f t="shared" si="0"/>
        <v>10</v>
      </c>
      <c r="E23" s="934">
        <v>4</v>
      </c>
      <c r="F23" s="935"/>
      <c r="G23" s="936"/>
      <c r="H23" s="935"/>
      <c r="I23" s="936"/>
      <c r="J23" s="935"/>
      <c r="K23" s="963"/>
      <c r="L23" s="935"/>
      <c r="M23" s="936"/>
      <c r="N23" s="939">
        <v>10</v>
      </c>
      <c r="O23" s="936" t="s">
        <v>21</v>
      </c>
      <c r="P23" s="939"/>
      <c r="Q23" s="937"/>
      <c r="R23" s="935"/>
      <c r="S23" s="938"/>
      <c r="T23" s="935"/>
      <c r="U23" s="938"/>
      <c r="V23" s="935"/>
      <c r="W23" s="937"/>
      <c r="X23" s="935"/>
      <c r="Y23" s="938"/>
      <c r="Z23" s="935"/>
      <c r="AA23" s="938"/>
      <c r="AB23" s="935"/>
      <c r="AC23" s="937"/>
      <c r="AD23" s="940"/>
      <c r="AE23" s="1171"/>
    </row>
    <row r="24" spans="1:31" s="843" customFormat="1" ht="11.25">
      <c r="A24" s="932" t="s">
        <v>65</v>
      </c>
      <c r="B24" s="1115" t="s">
        <v>556</v>
      </c>
      <c r="C24" s="934" t="s">
        <v>293</v>
      </c>
      <c r="D24" s="934">
        <f t="shared" si="0"/>
        <v>6</v>
      </c>
      <c r="E24" s="934">
        <v>3</v>
      </c>
      <c r="F24" s="935"/>
      <c r="G24" s="936"/>
      <c r="H24" s="935"/>
      <c r="I24" s="936"/>
      <c r="J24" s="935"/>
      <c r="K24" s="963"/>
      <c r="L24" s="935">
        <v>6</v>
      </c>
      <c r="M24" s="936" t="s">
        <v>25</v>
      </c>
      <c r="N24" s="939"/>
      <c r="O24" s="936"/>
      <c r="P24" s="939"/>
      <c r="Q24" s="937"/>
      <c r="R24" s="935"/>
      <c r="S24" s="936"/>
      <c r="T24" s="935"/>
      <c r="U24" s="938"/>
      <c r="V24" s="935"/>
      <c r="W24" s="937"/>
      <c r="X24" s="935"/>
      <c r="Y24" s="938"/>
      <c r="Z24" s="935"/>
      <c r="AA24" s="938"/>
      <c r="AB24" s="935"/>
      <c r="AC24" s="937"/>
      <c r="AD24" s="940"/>
      <c r="AE24" s="941"/>
    </row>
    <row r="25" spans="1:31" s="843" customFormat="1" ht="11.25">
      <c r="A25" s="932" t="s">
        <v>66</v>
      </c>
      <c r="B25" s="1116" t="s">
        <v>554</v>
      </c>
      <c r="C25" s="934" t="s">
        <v>118</v>
      </c>
      <c r="D25" s="934">
        <f t="shared" si="0"/>
        <v>6</v>
      </c>
      <c r="E25" s="934">
        <v>3</v>
      </c>
      <c r="F25" s="935">
        <v>6</v>
      </c>
      <c r="G25" s="936" t="s">
        <v>21</v>
      </c>
      <c r="H25" s="935"/>
      <c r="I25" s="936"/>
      <c r="J25" s="935"/>
      <c r="K25" s="963"/>
      <c r="L25" s="935"/>
      <c r="M25" s="936"/>
      <c r="N25" s="939"/>
      <c r="O25" s="938"/>
      <c r="P25" s="939"/>
      <c r="Q25" s="937"/>
      <c r="R25" s="935"/>
      <c r="S25" s="938"/>
      <c r="T25" s="935"/>
      <c r="U25" s="938"/>
      <c r="V25" s="935"/>
      <c r="W25" s="937"/>
      <c r="X25" s="935"/>
      <c r="Y25" s="938"/>
      <c r="Z25" s="935"/>
      <c r="AA25" s="938"/>
      <c r="AB25" s="935"/>
      <c r="AC25" s="937"/>
      <c r="AD25" s="940"/>
      <c r="AE25" s="941"/>
    </row>
    <row r="26" spans="1:31" s="843" customFormat="1" ht="11.25">
      <c r="A26" s="932" t="s">
        <v>67</v>
      </c>
      <c r="B26" s="1115" t="s">
        <v>552</v>
      </c>
      <c r="C26" s="934" t="s">
        <v>294</v>
      </c>
      <c r="D26" s="934">
        <f t="shared" si="0"/>
        <v>4</v>
      </c>
      <c r="E26" s="934">
        <v>3</v>
      </c>
      <c r="F26" s="935">
        <v>4</v>
      </c>
      <c r="G26" s="936" t="s">
        <v>21</v>
      </c>
      <c r="H26" s="935"/>
      <c r="I26" s="936"/>
      <c r="J26" s="935"/>
      <c r="K26" s="963"/>
      <c r="L26" s="935"/>
      <c r="M26" s="936"/>
      <c r="N26" s="939"/>
      <c r="O26" s="938"/>
      <c r="P26" s="939"/>
      <c r="Q26" s="937"/>
      <c r="R26" s="935"/>
      <c r="S26" s="938"/>
      <c r="T26" s="935"/>
      <c r="U26" s="938"/>
      <c r="V26" s="935"/>
      <c r="W26" s="937"/>
      <c r="X26" s="935"/>
      <c r="Y26" s="938"/>
      <c r="Z26" s="935"/>
      <c r="AA26" s="938"/>
      <c r="AB26" s="935"/>
      <c r="AC26" s="937"/>
      <c r="AD26" s="964"/>
      <c r="AE26" s="941"/>
    </row>
    <row r="27" spans="1:31" s="843" customFormat="1" ht="11.25">
      <c r="A27" s="950" t="s">
        <v>32</v>
      </c>
      <c r="B27" s="951" t="s">
        <v>295</v>
      </c>
      <c r="C27" s="952"/>
      <c r="D27" s="953">
        <f>SUM(D28,D41)</f>
        <v>194</v>
      </c>
      <c r="E27" s="953">
        <f>SUM(E28,E41)</f>
        <v>77</v>
      </c>
      <c r="F27" s="954">
        <f>SUM(F28,F41)</f>
        <v>14</v>
      </c>
      <c r="G27" s="955"/>
      <c r="H27" s="954">
        <f>SUM(H28,H41)</f>
        <v>12</v>
      </c>
      <c r="I27" s="955"/>
      <c r="J27" s="954">
        <f>SUM(J28,J41)</f>
        <v>0</v>
      </c>
      <c r="K27" s="956"/>
      <c r="L27" s="954">
        <f>SUM(L28,L41)</f>
        <v>12</v>
      </c>
      <c r="M27" s="965"/>
      <c r="N27" s="957">
        <f>SUM(N28,N41)</f>
        <v>40</v>
      </c>
      <c r="O27" s="955"/>
      <c r="P27" s="957">
        <f>SUM(P28,P41)</f>
        <v>30</v>
      </c>
      <c r="Q27" s="956"/>
      <c r="R27" s="954">
        <f>SUM(R28,R41)</f>
        <v>42</v>
      </c>
      <c r="S27" s="955"/>
      <c r="T27" s="954">
        <f>SUM(T28,T41)</f>
        <v>16</v>
      </c>
      <c r="U27" s="955"/>
      <c r="V27" s="954">
        <f>SUM(V28,V41)</f>
        <v>20</v>
      </c>
      <c r="W27" s="956"/>
      <c r="X27" s="954">
        <f>SUM(X28,X41)</f>
        <v>8</v>
      </c>
      <c r="Y27" s="955"/>
      <c r="Z27" s="954">
        <f>SUM(Z28,Z41)</f>
        <v>0</v>
      </c>
      <c r="AA27" s="955"/>
      <c r="AB27" s="954">
        <f>SUM(AB28,AB41)</f>
        <v>0</v>
      </c>
      <c r="AC27" s="956"/>
      <c r="AD27" s="966"/>
      <c r="AE27" s="967"/>
    </row>
    <row r="28" spans="1:31" s="843" customFormat="1" ht="11.25">
      <c r="A28" s="950" t="s">
        <v>105</v>
      </c>
      <c r="B28" s="951" t="s">
        <v>104</v>
      </c>
      <c r="C28" s="952"/>
      <c r="D28" s="968">
        <f>SUM(D29:D40)</f>
        <v>100</v>
      </c>
      <c r="E28" s="968">
        <f>SUM(E29:E40)</f>
        <v>39</v>
      </c>
      <c r="F28" s="969">
        <f>SUM(F29:F40)</f>
        <v>6</v>
      </c>
      <c r="G28" s="970"/>
      <c r="H28" s="971">
        <f>SUM(H29:H40)</f>
        <v>6</v>
      </c>
      <c r="I28" s="970"/>
      <c r="J28" s="971">
        <f>SUM(J29:J40)</f>
        <v>0</v>
      </c>
      <c r="K28" s="972"/>
      <c r="L28" s="971">
        <f>SUM(L29:L40)</f>
        <v>6</v>
      </c>
      <c r="M28" s="973"/>
      <c r="N28" s="974">
        <f>SUM(N29:N40)</f>
        <v>32</v>
      </c>
      <c r="O28" s="970"/>
      <c r="P28" s="974">
        <f>SUM(P29:P40)</f>
        <v>30</v>
      </c>
      <c r="Q28" s="972"/>
      <c r="R28" s="971">
        <f>SUM(R29:R40)</f>
        <v>20</v>
      </c>
      <c r="S28" s="970"/>
      <c r="T28" s="971">
        <f>SUM(T29:U40)</f>
        <v>0</v>
      </c>
      <c r="U28" s="970"/>
      <c r="V28" s="971">
        <f>SUM(V29:V40)</f>
        <v>0</v>
      </c>
      <c r="W28" s="972"/>
      <c r="X28" s="971">
        <f>SUM(X29:X40)</f>
        <v>0</v>
      </c>
      <c r="Y28" s="970"/>
      <c r="Z28" s="971">
        <f>SUM(Z29:Z40)</f>
        <v>0</v>
      </c>
      <c r="AA28" s="970"/>
      <c r="AB28" s="971">
        <f>SUM(AB29:AB40)</f>
        <v>0</v>
      </c>
      <c r="AC28" s="972"/>
      <c r="AD28" s="966"/>
      <c r="AE28" s="967"/>
    </row>
    <row r="29" spans="1:31" ht="12.75">
      <c r="A29" s="975" t="s">
        <v>68</v>
      </c>
      <c r="B29" s="976" t="s">
        <v>542</v>
      </c>
      <c r="C29" s="977" t="s">
        <v>38</v>
      </c>
      <c r="D29" s="978">
        <f aca="true" t="shared" si="1" ref="D29:D36">SUM(F29,H29,J29,L29,N29,P29,R29,T29,V29,X29,Z29,AB29)</f>
        <v>6</v>
      </c>
      <c r="E29" s="978">
        <v>3</v>
      </c>
      <c r="F29" s="979">
        <v>6</v>
      </c>
      <c r="G29" s="980" t="s">
        <v>25</v>
      </c>
      <c r="H29" s="981"/>
      <c r="I29" s="980"/>
      <c r="J29" s="981"/>
      <c r="K29" s="982"/>
      <c r="L29" s="981"/>
      <c r="M29" s="980"/>
      <c r="N29" s="981"/>
      <c r="O29" s="983"/>
      <c r="P29" s="981"/>
      <c r="Q29" s="982"/>
      <c r="R29" s="981"/>
      <c r="S29" s="983"/>
      <c r="T29" s="981"/>
      <c r="U29" s="983"/>
      <c r="V29" s="981"/>
      <c r="W29" s="982"/>
      <c r="X29" s="981"/>
      <c r="Y29" s="983"/>
      <c r="Z29" s="981"/>
      <c r="AA29" s="983"/>
      <c r="AB29" s="981"/>
      <c r="AC29" s="982"/>
      <c r="AD29" s="984"/>
      <c r="AE29" s="985"/>
    </row>
    <row r="30" spans="1:31" ht="12.75">
      <c r="A30" s="986" t="s">
        <v>69</v>
      </c>
      <c r="B30" s="987" t="s">
        <v>540</v>
      </c>
      <c r="C30" s="988" t="s">
        <v>50</v>
      </c>
      <c r="D30" s="989">
        <f t="shared" si="1"/>
        <v>6</v>
      </c>
      <c r="E30" s="989">
        <v>4</v>
      </c>
      <c r="F30" s="990"/>
      <c r="G30" s="983"/>
      <c r="H30" s="981"/>
      <c r="I30" s="983"/>
      <c r="J30" s="981"/>
      <c r="K30" s="982"/>
      <c r="L30" s="981">
        <v>6</v>
      </c>
      <c r="M30" s="980" t="s">
        <v>21</v>
      </c>
      <c r="N30" s="981"/>
      <c r="O30" s="980"/>
      <c r="P30" s="981"/>
      <c r="Q30" s="982"/>
      <c r="R30" s="981"/>
      <c r="S30" s="983"/>
      <c r="T30" s="981"/>
      <c r="U30" s="983"/>
      <c r="V30" s="981"/>
      <c r="W30" s="982"/>
      <c r="X30" s="981"/>
      <c r="Y30" s="983"/>
      <c r="Z30" s="981"/>
      <c r="AA30" s="983"/>
      <c r="AB30" s="981"/>
      <c r="AC30" s="982"/>
      <c r="AD30" s="1170" t="s">
        <v>68</v>
      </c>
      <c r="AE30" s="1171" t="s">
        <v>296</v>
      </c>
    </row>
    <row r="31" spans="1:31" ht="12.75">
      <c r="A31" s="986" t="s">
        <v>119</v>
      </c>
      <c r="B31" s="1117" t="s">
        <v>541</v>
      </c>
      <c r="C31" s="988" t="s">
        <v>108</v>
      </c>
      <c r="D31" s="989">
        <f t="shared" si="1"/>
        <v>8</v>
      </c>
      <c r="E31" s="989">
        <v>4</v>
      </c>
      <c r="F31" s="990"/>
      <c r="G31" s="983"/>
      <c r="H31" s="981"/>
      <c r="I31" s="983"/>
      <c r="J31" s="981"/>
      <c r="K31" s="982"/>
      <c r="L31" s="981"/>
      <c r="M31" s="983"/>
      <c r="N31" s="981">
        <v>8</v>
      </c>
      <c r="O31" s="980" t="s">
        <v>21</v>
      </c>
      <c r="P31" s="981"/>
      <c r="Q31" s="982"/>
      <c r="R31" s="981"/>
      <c r="S31" s="983"/>
      <c r="T31" s="981"/>
      <c r="U31" s="983"/>
      <c r="V31" s="981"/>
      <c r="W31" s="982"/>
      <c r="X31" s="981"/>
      <c r="Y31" s="983"/>
      <c r="Z31" s="981"/>
      <c r="AA31" s="983"/>
      <c r="AB31" s="981"/>
      <c r="AC31" s="982"/>
      <c r="AD31" s="1170"/>
      <c r="AE31" s="992"/>
    </row>
    <row r="32" spans="1:31" ht="12.75">
      <c r="A32" s="986" t="s">
        <v>297</v>
      </c>
      <c r="B32" s="1117" t="s">
        <v>543</v>
      </c>
      <c r="C32" s="988" t="s">
        <v>44</v>
      </c>
      <c r="D32" s="989">
        <f t="shared" si="1"/>
        <v>8</v>
      </c>
      <c r="E32" s="989">
        <v>3</v>
      </c>
      <c r="F32" s="990"/>
      <c r="G32" s="983"/>
      <c r="H32" s="981"/>
      <c r="I32" s="980"/>
      <c r="J32" s="981"/>
      <c r="K32" s="982"/>
      <c r="L32" s="981"/>
      <c r="M32" s="983"/>
      <c r="N32" s="981">
        <v>8</v>
      </c>
      <c r="O32" s="980" t="s">
        <v>21</v>
      </c>
      <c r="P32" s="981"/>
      <c r="Q32" s="982"/>
      <c r="R32" s="981"/>
      <c r="S32" s="983"/>
      <c r="T32" s="981"/>
      <c r="U32" s="983"/>
      <c r="V32" s="981"/>
      <c r="W32" s="982"/>
      <c r="X32" s="981"/>
      <c r="Y32" s="983"/>
      <c r="Z32" s="981"/>
      <c r="AA32" s="983"/>
      <c r="AB32" s="981"/>
      <c r="AC32" s="982"/>
      <c r="AD32" s="1170" t="s">
        <v>13</v>
      </c>
      <c r="AE32" s="1171" t="s">
        <v>287</v>
      </c>
    </row>
    <row r="33" spans="1:31" ht="12.75">
      <c r="A33" s="986" t="s">
        <v>298</v>
      </c>
      <c r="B33" s="1117" t="s">
        <v>544</v>
      </c>
      <c r="C33" s="988" t="s">
        <v>299</v>
      </c>
      <c r="D33" s="989">
        <f t="shared" si="1"/>
        <v>20</v>
      </c>
      <c r="E33" s="989">
        <v>1</v>
      </c>
      <c r="F33" s="990"/>
      <c r="G33" s="983"/>
      <c r="H33" s="981"/>
      <c r="I33" s="980"/>
      <c r="J33" s="981"/>
      <c r="K33" s="982"/>
      <c r="L33" s="981"/>
      <c r="M33" s="983"/>
      <c r="N33" s="981"/>
      <c r="O33" s="980"/>
      <c r="P33" s="981">
        <v>20</v>
      </c>
      <c r="Q33" s="982" t="s">
        <v>25</v>
      </c>
      <c r="R33" s="981"/>
      <c r="S33" s="983"/>
      <c r="T33" s="981"/>
      <c r="U33" s="983"/>
      <c r="V33" s="981"/>
      <c r="W33" s="982"/>
      <c r="X33" s="981"/>
      <c r="Y33" s="983"/>
      <c r="Z33" s="981"/>
      <c r="AA33" s="983"/>
      <c r="AB33" s="981"/>
      <c r="AC33" s="982"/>
      <c r="AD33" s="1170" t="s">
        <v>13</v>
      </c>
      <c r="AE33" s="1171" t="s">
        <v>287</v>
      </c>
    </row>
    <row r="34" spans="1:31" ht="12.75">
      <c r="A34" s="986" t="s">
        <v>300</v>
      </c>
      <c r="B34" s="1117" t="s">
        <v>545</v>
      </c>
      <c r="C34" s="988" t="s">
        <v>301</v>
      </c>
      <c r="D34" s="989">
        <f t="shared" si="1"/>
        <v>8</v>
      </c>
      <c r="E34" s="989">
        <v>5</v>
      </c>
      <c r="F34" s="990"/>
      <c r="G34" s="983"/>
      <c r="H34" s="981"/>
      <c r="I34" s="983"/>
      <c r="J34" s="981"/>
      <c r="K34" s="982"/>
      <c r="L34" s="981"/>
      <c r="M34" s="983"/>
      <c r="N34" s="981">
        <v>8</v>
      </c>
      <c r="O34" s="980" t="s">
        <v>21</v>
      </c>
      <c r="P34" s="981"/>
      <c r="Q34" s="982"/>
      <c r="R34" s="981"/>
      <c r="S34" s="983"/>
      <c r="T34" s="981"/>
      <c r="U34" s="983"/>
      <c r="V34" s="981"/>
      <c r="W34" s="982"/>
      <c r="X34" s="981"/>
      <c r="Y34" s="983"/>
      <c r="Z34" s="981"/>
      <c r="AA34" s="983"/>
      <c r="AB34" s="981"/>
      <c r="AC34" s="982"/>
      <c r="AD34" s="1170"/>
      <c r="AE34" s="992"/>
    </row>
    <row r="35" spans="1:31" ht="12.75">
      <c r="A35" s="986" t="s">
        <v>302</v>
      </c>
      <c r="B35" s="1117" t="s">
        <v>547</v>
      </c>
      <c r="C35" s="988" t="s">
        <v>192</v>
      </c>
      <c r="D35" s="989">
        <f t="shared" si="1"/>
        <v>8</v>
      </c>
      <c r="E35" s="989">
        <v>4</v>
      </c>
      <c r="F35" s="990"/>
      <c r="G35" s="983"/>
      <c r="H35" s="981"/>
      <c r="I35" s="983"/>
      <c r="J35" s="981"/>
      <c r="K35" s="982"/>
      <c r="L35" s="981"/>
      <c r="M35" s="983"/>
      <c r="N35" s="981">
        <v>8</v>
      </c>
      <c r="O35" s="980" t="s">
        <v>25</v>
      </c>
      <c r="P35" s="981"/>
      <c r="Q35" s="982"/>
      <c r="R35" s="981"/>
      <c r="S35" s="980"/>
      <c r="T35" s="981"/>
      <c r="U35" s="983"/>
      <c r="V35" s="981"/>
      <c r="W35" s="982"/>
      <c r="X35" s="981"/>
      <c r="Y35" s="983"/>
      <c r="Z35" s="981"/>
      <c r="AA35" s="983"/>
      <c r="AB35" s="981"/>
      <c r="AC35" s="982"/>
      <c r="AD35" s="991"/>
      <c r="AE35" s="992"/>
    </row>
    <row r="36" spans="1:31" ht="12.75">
      <c r="A36" s="986" t="s">
        <v>303</v>
      </c>
      <c r="B36" s="1117" t="s">
        <v>548</v>
      </c>
      <c r="C36" s="988" t="s">
        <v>304</v>
      </c>
      <c r="D36" s="989">
        <f t="shared" si="1"/>
        <v>10</v>
      </c>
      <c r="E36" s="989">
        <v>1</v>
      </c>
      <c r="F36" s="990"/>
      <c r="G36" s="983"/>
      <c r="H36" s="981"/>
      <c r="I36" s="983"/>
      <c r="J36" s="981"/>
      <c r="K36" s="982"/>
      <c r="L36" s="981"/>
      <c r="M36" s="983"/>
      <c r="N36" s="981"/>
      <c r="O36" s="980"/>
      <c r="P36" s="981">
        <v>10</v>
      </c>
      <c r="Q36" s="982" t="s">
        <v>25</v>
      </c>
      <c r="R36" s="981"/>
      <c r="S36" s="980"/>
      <c r="T36" s="981"/>
      <c r="U36" s="983"/>
      <c r="V36" s="981"/>
      <c r="W36" s="982"/>
      <c r="X36" s="981"/>
      <c r="Y36" s="983"/>
      <c r="Z36" s="981"/>
      <c r="AA36" s="983"/>
      <c r="AB36" s="981"/>
      <c r="AC36" s="982"/>
      <c r="AD36" s="991"/>
      <c r="AE36" s="992"/>
    </row>
    <row r="37" spans="1:31" ht="12.75">
      <c r="A37" s="986" t="s">
        <v>305</v>
      </c>
      <c r="B37" s="1117" t="s">
        <v>549</v>
      </c>
      <c r="C37" s="988" t="s">
        <v>193</v>
      </c>
      <c r="D37" s="989">
        <f>SUM(F37,H37,J37,L37,N37,P37,R37,T37,V37,X37,Z37,AB472)</f>
        <v>6</v>
      </c>
      <c r="E37" s="989">
        <v>3</v>
      </c>
      <c r="F37" s="990"/>
      <c r="G37" s="983"/>
      <c r="H37" s="981"/>
      <c r="I37" s="983"/>
      <c r="J37" s="981"/>
      <c r="K37" s="982"/>
      <c r="L37" s="981"/>
      <c r="M37" s="983"/>
      <c r="N37" s="981"/>
      <c r="O37" s="980"/>
      <c r="P37" s="981"/>
      <c r="Q37" s="982"/>
      <c r="R37" s="981">
        <v>6</v>
      </c>
      <c r="S37" s="980" t="s">
        <v>25</v>
      </c>
      <c r="T37" s="981"/>
      <c r="U37" s="983"/>
      <c r="V37" s="981"/>
      <c r="W37" s="982"/>
      <c r="X37" s="981"/>
      <c r="Y37" s="983"/>
      <c r="Z37" s="981"/>
      <c r="AA37" s="983"/>
      <c r="AB37" s="981"/>
      <c r="AC37" s="982"/>
      <c r="AD37" s="991"/>
      <c r="AE37" s="992"/>
    </row>
    <row r="38" spans="1:31" ht="12.75">
      <c r="A38" s="986" t="s">
        <v>306</v>
      </c>
      <c r="B38" s="1117" t="s">
        <v>538</v>
      </c>
      <c r="C38" s="988" t="s">
        <v>110</v>
      </c>
      <c r="D38" s="989">
        <f>SUM(F38,H38,J38,L38,N38,P38,R38,T38,V38,X38,Z38,AB38)</f>
        <v>6</v>
      </c>
      <c r="E38" s="989">
        <v>3</v>
      </c>
      <c r="F38" s="990"/>
      <c r="G38" s="983"/>
      <c r="H38" s="981"/>
      <c r="I38" s="983"/>
      <c r="J38" s="981"/>
      <c r="K38" s="982"/>
      <c r="L38" s="981"/>
      <c r="M38" s="983"/>
      <c r="N38" s="981"/>
      <c r="O38" s="983"/>
      <c r="P38" s="981"/>
      <c r="Q38" s="982"/>
      <c r="R38" s="981">
        <v>6</v>
      </c>
      <c r="S38" s="980" t="s">
        <v>21</v>
      </c>
      <c r="T38" s="981"/>
      <c r="U38" s="980"/>
      <c r="V38" s="981"/>
      <c r="W38" s="982"/>
      <c r="X38" s="981"/>
      <c r="Y38" s="983"/>
      <c r="Z38" s="981"/>
      <c r="AA38" s="983"/>
      <c r="AB38" s="981"/>
      <c r="AC38" s="982"/>
      <c r="AD38" s="991"/>
      <c r="AE38" s="992"/>
    </row>
    <row r="39" spans="1:31" ht="12.75">
      <c r="A39" s="986" t="s">
        <v>307</v>
      </c>
      <c r="B39" s="1117" t="s">
        <v>539</v>
      </c>
      <c r="C39" s="988" t="s">
        <v>111</v>
      </c>
      <c r="D39" s="989">
        <f>SUM(F39,H39,J39,L39,N39,P39,R39,T39,V39,X39,Z39,AB39)</f>
        <v>6</v>
      </c>
      <c r="E39" s="989">
        <v>3</v>
      </c>
      <c r="F39" s="990"/>
      <c r="G39" s="983"/>
      <c r="H39" s="981">
        <v>6</v>
      </c>
      <c r="I39" s="983" t="s">
        <v>21</v>
      </c>
      <c r="J39" s="981"/>
      <c r="K39" s="982"/>
      <c r="L39" s="981"/>
      <c r="M39" s="980"/>
      <c r="N39" s="981"/>
      <c r="O39" s="983"/>
      <c r="P39" s="981"/>
      <c r="Q39" s="982"/>
      <c r="R39" s="981"/>
      <c r="S39" s="980"/>
      <c r="T39" s="981"/>
      <c r="U39" s="980"/>
      <c r="V39" s="981"/>
      <c r="W39" s="982"/>
      <c r="X39" s="981"/>
      <c r="Y39" s="983"/>
      <c r="Z39" s="981"/>
      <c r="AA39" s="983"/>
      <c r="AB39" s="981"/>
      <c r="AC39" s="982"/>
      <c r="AD39" s="991"/>
      <c r="AE39" s="992"/>
    </row>
    <row r="40" spans="1:31" ht="12.75">
      <c r="A40" s="993" t="s">
        <v>308</v>
      </c>
      <c r="B40" s="1118" t="s">
        <v>546</v>
      </c>
      <c r="C40" s="994" t="s">
        <v>112</v>
      </c>
      <c r="D40" s="995">
        <f>SUM(F40,H40,J40,L40,N40,P40,R40,T40,V40,X40,Z40,AB40)</f>
        <v>8</v>
      </c>
      <c r="E40" s="995">
        <v>5</v>
      </c>
      <c r="F40" s="996"/>
      <c r="G40" s="997"/>
      <c r="H40" s="998"/>
      <c r="I40" s="997"/>
      <c r="J40" s="998"/>
      <c r="K40" s="999"/>
      <c r="L40" s="998"/>
      <c r="M40" s="997"/>
      <c r="N40" s="998"/>
      <c r="O40" s="997"/>
      <c r="P40" s="998"/>
      <c r="Q40" s="999"/>
      <c r="R40" s="998">
        <v>8</v>
      </c>
      <c r="S40" s="1000" t="s">
        <v>25</v>
      </c>
      <c r="T40" s="998"/>
      <c r="U40" s="1000"/>
      <c r="V40" s="998"/>
      <c r="W40" s="999"/>
      <c r="X40" s="998"/>
      <c r="Y40" s="997"/>
      <c r="Z40" s="998"/>
      <c r="AA40" s="997"/>
      <c r="AB40" s="998"/>
      <c r="AC40" s="999"/>
      <c r="AD40" s="1001"/>
      <c r="AE40" s="1002"/>
    </row>
    <row r="41" spans="1:41" s="1013" customFormat="1" ht="12.75">
      <c r="A41" s="1003" t="s">
        <v>106</v>
      </c>
      <c r="B41" s="1309" t="s">
        <v>107</v>
      </c>
      <c r="C41" s="1310"/>
      <c r="D41" s="1004">
        <f>SUM(D42:D52)</f>
        <v>94</v>
      </c>
      <c r="E41" s="1004">
        <f>SUM(E42:E52)</f>
        <v>38</v>
      </c>
      <c r="F41" s="1005">
        <f>SUM(F42:F52)</f>
        <v>8</v>
      </c>
      <c r="G41" s="1006"/>
      <c r="H41" s="1007">
        <f>SUM(H42:H52)</f>
        <v>6</v>
      </c>
      <c r="I41" s="1006"/>
      <c r="J41" s="1007">
        <f>SUM(J42:J52)</f>
        <v>0</v>
      </c>
      <c r="K41" s="1008"/>
      <c r="L41" s="1007">
        <f>SUM(L42:L52)</f>
        <v>6</v>
      </c>
      <c r="M41" s="1006"/>
      <c r="N41" s="1007">
        <f>SUM(N42:N52)</f>
        <v>8</v>
      </c>
      <c r="O41" s="1006"/>
      <c r="P41" s="1007">
        <f>SUM(P42:P52)</f>
        <v>0</v>
      </c>
      <c r="Q41" s="1008"/>
      <c r="R41" s="1007">
        <f>SUM(R42:R52)</f>
        <v>22</v>
      </c>
      <c r="S41" s="1006"/>
      <c r="T41" s="1007">
        <f>SUM(T42:T52)</f>
        <v>16</v>
      </c>
      <c r="U41" s="1006"/>
      <c r="V41" s="1007">
        <f>SUM(V42:V52)</f>
        <v>20</v>
      </c>
      <c r="W41" s="1008"/>
      <c r="X41" s="1007">
        <f>SUM(X42:X52)</f>
        <v>8</v>
      </c>
      <c r="Y41" s="1006"/>
      <c r="Z41" s="1007">
        <f>SUM(Z42:Z52)</f>
        <v>0</v>
      </c>
      <c r="AA41" s="1006"/>
      <c r="AB41" s="1007">
        <f>SUM(AB42:AB52)</f>
        <v>0</v>
      </c>
      <c r="AC41" s="1008"/>
      <c r="AD41" s="1009"/>
      <c r="AE41" s="1010"/>
      <c r="AF41" s="1011"/>
      <c r="AG41" s="1012"/>
      <c r="AH41" s="1012"/>
      <c r="AI41" s="1012"/>
      <c r="AJ41" s="1012"/>
      <c r="AK41" s="1012"/>
      <c r="AL41" s="1012"/>
      <c r="AM41" s="1012"/>
      <c r="AN41" s="1012"/>
      <c r="AO41" s="1012"/>
    </row>
    <row r="42" spans="1:31" ht="12.75">
      <c r="A42" s="975" t="s">
        <v>309</v>
      </c>
      <c r="B42" s="976" t="s">
        <v>528</v>
      </c>
      <c r="C42" s="977" t="s">
        <v>34</v>
      </c>
      <c r="D42" s="978">
        <f aca="true" t="shared" si="2" ref="D42:D47">SUM(F42,H42,J42,L42,N42,P42,R42,T42,V42,X42,Z42,AB42)</f>
        <v>8</v>
      </c>
      <c r="E42" s="978">
        <v>4</v>
      </c>
      <c r="F42" s="979">
        <v>8</v>
      </c>
      <c r="G42" s="1014" t="s">
        <v>25</v>
      </c>
      <c r="H42" s="1015"/>
      <c r="I42" s="1014"/>
      <c r="J42" s="1015"/>
      <c r="K42" s="1016"/>
      <c r="L42" s="1015"/>
      <c r="M42" s="1017"/>
      <c r="N42" s="1015"/>
      <c r="O42" s="1017"/>
      <c r="P42" s="1015"/>
      <c r="Q42" s="1016"/>
      <c r="R42" s="1015"/>
      <c r="S42" s="1017"/>
      <c r="T42" s="1015"/>
      <c r="U42" s="1017"/>
      <c r="V42" s="1015"/>
      <c r="W42" s="1016"/>
      <c r="X42" s="1015"/>
      <c r="Y42" s="1017"/>
      <c r="Z42" s="1015"/>
      <c r="AA42" s="1017"/>
      <c r="AB42" s="1015"/>
      <c r="AC42" s="1016"/>
      <c r="AD42" s="984"/>
      <c r="AE42" s="985"/>
    </row>
    <row r="43" spans="1:31" ht="12.75">
      <c r="A43" s="986" t="s">
        <v>311</v>
      </c>
      <c r="B43" s="987" t="s">
        <v>531</v>
      </c>
      <c r="C43" s="988" t="s">
        <v>35</v>
      </c>
      <c r="D43" s="989">
        <f t="shared" si="2"/>
        <v>6</v>
      </c>
      <c r="E43" s="989">
        <v>3</v>
      </c>
      <c r="F43" s="990"/>
      <c r="G43" s="980"/>
      <c r="H43" s="981">
        <v>6</v>
      </c>
      <c r="I43" s="980" t="s">
        <v>25</v>
      </c>
      <c r="J43" s="981"/>
      <c r="K43" s="982"/>
      <c r="L43" s="981"/>
      <c r="M43" s="980"/>
      <c r="N43" s="981"/>
      <c r="O43" s="983"/>
      <c r="P43" s="981"/>
      <c r="Q43" s="982"/>
      <c r="R43" s="981"/>
      <c r="S43" s="983"/>
      <c r="T43" s="981"/>
      <c r="U43" s="983"/>
      <c r="V43" s="981"/>
      <c r="W43" s="982"/>
      <c r="X43" s="981"/>
      <c r="Y43" s="983"/>
      <c r="Z43" s="981"/>
      <c r="AA43" s="983"/>
      <c r="AB43" s="981"/>
      <c r="AC43" s="982"/>
      <c r="AD43" s="991"/>
      <c r="AE43" s="992"/>
    </row>
    <row r="44" spans="1:31" ht="12.75">
      <c r="A44" s="986" t="s">
        <v>312</v>
      </c>
      <c r="B44" s="1117" t="s">
        <v>532</v>
      </c>
      <c r="C44" s="988" t="s">
        <v>36</v>
      </c>
      <c r="D44" s="989">
        <f t="shared" si="2"/>
        <v>8</v>
      </c>
      <c r="E44" s="989">
        <v>5</v>
      </c>
      <c r="F44" s="990"/>
      <c r="G44" s="983"/>
      <c r="H44" s="981"/>
      <c r="I44" s="983"/>
      <c r="J44" s="981"/>
      <c r="K44" s="982"/>
      <c r="L44" s="981"/>
      <c r="M44" s="983"/>
      <c r="N44" s="981">
        <v>8</v>
      </c>
      <c r="O44" s="980" t="s">
        <v>21</v>
      </c>
      <c r="P44" s="981"/>
      <c r="Q44" s="982"/>
      <c r="R44" s="981"/>
      <c r="S44" s="983"/>
      <c r="T44" s="981"/>
      <c r="U44" s="983"/>
      <c r="V44" s="981"/>
      <c r="W44" s="982"/>
      <c r="X44" s="981"/>
      <c r="Y44" s="983"/>
      <c r="Z44" s="981"/>
      <c r="AA44" s="983"/>
      <c r="AB44" s="981"/>
      <c r="AC44" s="982"/>
      <c r="AD44" s="1170" t="s">
        <v>63</v>
      </c>
      <c r="AE44" s="1171" t="s">
        <v>292</v>
      </c>
    </row>
    <row r="45" spans="1:31" ht="12.75">
      <c r="A45" s="986" t="s">
        <v>314</v>
      </c>
      <c r="B45" s="1117" t="s">
        <v>533</v>
      </c>
      <c r="C45" s="988" t="s">
        <v>37</v>
      </c>
      <c r="D45" s="989">
        <f t="shared" si="2"/>
        <v>8</v>
      </c>
      <c r="E45" s="989">
        <v>5</v>
      </c>
      <c r="F45" s="990"/>
      <c r="G45" s="983"/>
      <c r="H45" s="981"/>
      <c r="I45" s="983"/>
      <c r="J45" s="981"/>
      <c r="K45" s="982"/>
      <c r="L45" s="981"/>
      <c r="M45" s="983"/>
      <c r="N45" s="981"/>
      <c r="O45" s="983"/>
      <c r="P45" s="981"/>
      <c r="Q45" s="982"/>
      <c r="R45" s="981">
        <v>8</v>
      </c>
      <c r="S45" s="980" t="s">
        <v>21</v>
      </c>
      <c r="T45" s="981"/>
      <c r="U45" s="983"/>
      <c r="V45" s="981"/>
      <c r="W45" s="982"/>
      <c r="X45" s="981"/>
      <c r="Y45" s="983"/>
      <c r="Z45" s="981"/>
      <c r="AA45" s="983"/>
      <c r="AB45" s="981"/>
      <c r="AC45" s="982"/>
      <c r="AD45" s="1170" t="s">
        <v>62</v>
      </c>
      <c r="AE45" s="1171" t="s">
        <v>291</v>
      </c>
    </row>
    <row r="46" spans="1:31" ht="12.75">
      <c r="A46" s="986" t="s">
        <v>315</v>
      </c>
      <c r="B46" s="1117" t="s">
        <v>534</v>
      </c>
      <c r="C46" s="988" t="s">
        <v>39</v>
      </c>
      <c r="D46" s="989">
        <f t="shared" si="2"/>
        <v>6</v>
      </c>
      <c r="E46" s="989">
        <v>3</v>
      </c>
      <c r="F46" s="990"/>
      <c r="G46" s="983"/>
      <c r="H46" s="981"/>
      <c r="I46" s="983"/>
      <c r="J46" s="981"/>
      <c r="K46" s="982"/>
      <c r="L46" s="981">
        <v>6</v>
      </c>
      <c r="M46" s="980" t="s">
        <v>25</v>
      </c>
      <c r="N46" s="981"/>
      <c r="O46" s="980"/>
      <c r="P46" s="981"/>
      <c r="Q46" s="982"/>
      <c r="R46" s="981"/>
      <c r="S46" s="980"/>
      <c r="T46" s="981"/>
      <c r="U46" s="983"/>
      <c r="V46" s="981"/>
      <c r="W46" s="982"/>
      <c r="X46" s="981"/>
      <c r="Y46" s="983"/>
      <c r="Z46" s="981"/>
      <c r="AA46" s="983"/>
      <c r="AB46" s="981"/>
      <c r="AC46" s="982"/>
      <c r="AD46" s="1170"/>
      <c r="AE46" s="1171"/>
    </row>
    <row r="47" spans="1:31" ht="12.75">
      <c r="A47" s="986" t="s">
        <v>316</v>
      </c>
      <c r="B47" s="1117" t="s">
        <v>535</v>
      </c>
      <c r="C47" s="988" t="s">
        <v>84</v>
      </c>
      <c r="D47" s="989">
        <f t="shared" si="2"/>
        <v>8</v>
      </c>
      <c r="E47" s="989">
        <v>3</v>
      </c>
      <c r="F47" s="990"/>
      <c r="G47" s="983"/>
      <c r="H47" s="981"/>
      <c r="I47" s="983"/>
      <c r="J47" s="981"/>
      <c r="K47" s="982"/>
      <c r="L47" s="981"/>
      <c r="M47" s="983"/>
      <c r="N47" s="981"/>
      <c r="O47" s="980"/>
      <c r="P47" s="981"/>
      <c r="Q47" s="982"/>
      <c r="R47" s="981"/>
      <c r="S47" s="980"/>
      <c r="T47" s="981">
        <v>8</v>
      </c>
      <c r="U47" s="983" t="s">
        <v>25</v>
      </c>
      <c r="V47" s="981"/>
      <c r="W47" s="982"/>
      <c r="X47" s="981"/>
      <c r="Y47" s="983"/>
      <c r="Z47" s="981"/>
      <c r="AA47" s="983"/>
      <c r="AB47" s="981"/>
      <c r="AC47" s="982"/>
      <c r="AD47" s="1170" t="s">
        <v>59</v>
      </c>
      <c r="AE47" s="1171" t="s">
        <v>289</v>
      </c>
    </row>
    <row r="48" spans="1:31" ht="12.75">
      <c r="A48" s="986" t="s">
        <v>317</v>
      </c>
      <c r="B48" s="1117" t="s">
        <v>536</v>
      </c>
      <c r="C48" s="988" t="s">
        <v>318</v>
      </c>
      <c r="D48" s="989">
        <f>SUM(F48,H48,J48,L48,N48,P48,R48,T48,V48,X48,Z48,AB48,)</f>
        <v>20</v>
      </c>
      <c r="E48" s="989">
        <v>1</v>
      </c>
      <c r="F48" s="990"/>
      <c r="G48" s="983"/>
      <c r="H48" s="981"/>
      <c r="I48" s="983"/>
      <c r="J48" s="981"/>
      <c r="K48" s="982"/>
      <c r="L48" s="981"/>
      <c r="M48" s="983"/>
      <c r="N48" s="981"/>
      <c r="O48" s="980"/>
      <c r="P48" s="981"/>
      <c r="Q48" s="982"/>
      <c r="R48" s="981"/>
      <c r="S48" s="980"/>
      <c r="T48" s="981"/>
      <c r="U48" s="983"/>
      <c r="V48" s="981">
        <v>20</v>
      </c>
      <c r="W48" s="982" t="s">
        <v>25</v>
      </c>
      <c r="X48" s="981"/>
      <c r="Y48" s="983"/>
      <c r="Z48" s="981"/>
      <c r="AA48" s="983"/>
      <c r="AB48" s="981"/>
      <c r="AC48" s="982"/>
      <c r="AD48" s="1170"/>
      <c r="AE48" s="1171"/>
    </row>
    <row r="49" spans="1:31" ht="12.75">
      <c r="A49" s="986" t="s">
        <v>319</v>
      </c>
      <c r="B49" s="1117" t="s">
        <v>537</v>
      </c>
      <c r="C49" s="988" t="s">
        <v>40</v>
      </c>
      <c r="D49" s="989">
        <f>SUM(F49,H49,J49,L49,N49,P49,R49,T49,V49,X49,Z49,AB49)</f>
        <v>8</v>
      </c>
      <c r="E49" s="989">
        <v>4</v>
      </c>
      <c r="F49" s="990"/>
      <c r="G49" s="983"/>
      <c r="H49" s="981"/>
      <c r="I49" s="983"/>
      <c r="J49" s="981"/>
      <c r="K49" s="982"/>
      <c r="L49" s="981"/>
      <c r="M49" s="983"/>
      <c r="N49" s="981"/>
      <c r="O49" s="983"/>
      <c r="P49" s="981"/>
      <c r="Q49" s="982"/>
      <c r="R49" s="981"/>
      <c r="S49" s="980"/>
      <c r="T49" s="981"/>
      <c r="U49" s="983"/>
      <c r="V49" s="981"/>
      <c r="W49" s="982"/>
      <c r="X49" s="981">
        <v>8</v>
      </c>
      <c r="Y49" s="980" t="s">
        <v>21</v>
      </c>
      <c r="Z49" s="981"/>
      <c r="AA49" s="983"/>
      <c r="AB49" s="981"/>
      <c r="AC49" s="982"/>
      <c r="AD49" s="1170" t="s">
        <v>63</v>
      </c>
      <c r="AE49" s="1171" t="s">
        <v>292</v>
      </c>
    </row>
    <row r="50" spans="1:31" ht="12.75">
      <c r="A50" s="986" t="s">
        <v>320</v>
      </c>
      <c r="B50" s="1117" t="s">
        <v>529</v>
      </c>
      <c r="C50" s="988" t="s">
        <v>41</v>
      </c>
      <c r="D50" s="989">
        <f>SUM(F50,H50,J50,L50,N50,P50,R50,T50,V50,X50,Z50,AB50)</f>
        <v>6</v>
      </c>
      <c r="E50" s="989">
        <v>3</v>
      </c>
      <c r="F50" s="990"/>
      <c r="G50" s="983"/>
      <c r="H50" s="981"/>
      <c r="I50" s="983"/>
      <c r="J50" s="981"/>
      <c r="K50" s="982"/>
      <c r="L50" s="981"/>
      <c r="M50" s="983"/>
      <c r="N50" s="981"/>
      <c r="O50" s="983"/>
      <c r="P50" s="981"/>
      <c r="Q50" s="982"/>
      <c r="R50" s="981">
        <v>6</v>
      </c>
      <c r="S50" s="980" t="s">
        <v>21</v>
      </c>
      <c r="T50" s="981"/>
      <c r="U50" s="983"/>
      <c r="V50" s="981"/>
      <c r="W50" s="982"/>
      <c r="X50" s="981"/>
      <c r="Y50" s="983"/>
      <c r="Z50" s="981"/>
      <c r="AA50" s="983"/>
      <c r="AB50" s="981"/>
      <c r="AC50" s="982"/>
      <c r="AD50" s="1170"/>
      <c r="AE50" s="1171"/>
    </row>
    <row r="51" spans="1:31" ht="12.75">
      <c r="A51" s="986" t="s">
        <v>321</v>
      </c>
      <c r="B51" s="1117" t="s">
        <v>389</v>
      </c>
      <c r="C51" s="988" t="s">
        <v>101</v>
      </c>
      <c r="D51" s="989">
        <f>SUM(F51,H51,J51,L51,N51,P51,R51,T51,V51,X51,Z51,AB51)</f>
        <v>8</v>
      </c>
      <c r="E51" s="989">
        <v>4</v>
      </c>
      <c r="F51" s="990"/>
      <c r="G51" s="983"/>
      <c r="H51" s="981"/>
      <c r="I51" s="983"/>
      <c r="J51" s="981"/>
      <c r="K51" s="982"/>
      <c r="L51" s="981"/>
      <c r="M51" s="983"/>
      <c r="N51" s="981"/>
      <c r="O51" s="983"/>
      <c r="P51" s="981"/>
      <c r="Q51" s="982"/>
      <c r="R51" s="981"/>
      <c r="S51" s="983"/>
      <c r="T51" s="981">
        <v>8</v>
      </c>
      <c r="U51" s="980" t="s">
        <v>21</v>
      </c>
      <c r="V51" s="981"/>
      <c r="W51" s="982"/>
      <c r="X51" s="981"/>
      <c r="Y51" s="983"/>
      <c r="Z51" s="981"/>
      <c r="AA51" s="983"/>
      <c r="AB51" s="981"/>
      <c r="AC51" s="982"/>
      <c r="AD51" s="1170" t="s">
        <v>63</v>
      </c>
      <c r="AE51" s="1171" t="s">
        <v>292</v>
      </c>
    </row>
    <row r="52" spans="1:31" ht="12.75">
      <c r="A52" s="986" t="s">
        <v>322</v>
      </c>
      <c r="B52" s="987" t="s">
        <v>530</v>
      </c>
      <c r="C52" s="988" t="s">
        <v>42</v>
      </c>
      <c r="D52" s="989">
        <f>SUM(F52,H52,J52,L52,N52,P52,R52,T52,V52,X52,Z52,AB52)</f>
        <v>8</v>
      </c>
      <c r="E52" s="989">
        <v>3</v>
      </c>
      <c r="F52" s="990"/>
      <c r="G52" s="983"/>
      <c r="H52" s="981"/>
      <c r="I52" s="983"/>
      <c r="J52" s="981"/>
      <c r="K52" s="982"/>
      <c r="L52" s="981"/>
      <c r="M52" s="983"/>
      <c r="N52" s="981"/>
      <c r="O52" s="983"/>
      <c r="P52" s="981"/>
      <c r="Q52" s="982"/>
      <c r="R52" s="981">
        <v>8</v>
      </c>
      <c r="S52" s="983" t="s">
        <v>21</v>
      </c>
      <c r="T52" s="981"/>
      <c r="U52" s="980"/>
      <c r="V52" s="981"/>
      <c r="W52" s="982"/>
      <c r="X52" s="981"/>
      <c r="Y52" s="983"/>
      <c r="Z52" s="981"/>
      <c r="AA52" s="983"/>
      <c r="AB52" s="981"/>
      <c r="AC52" s="982"/>
      <c r="AD52" s="1170" t="s">
        <v>309</v>
      </c>
      <c r="AE52" s="1171" t="s">
        <v>310</v>
      </c>
    </row>
    <row r="53" spans="1:31" ht="12.75">
      <c r="A53" s="1018" t="s">
        <v>43</v>
      </c>
      <c r="B53" s="1019" t="s">
        <v>113</v>
      </c>
      <c r="C53" s="1019"/>
      <c r="D53" s="953">
        <f>SUM(D55,D74,D91)</f>
        <v>204</v>
      </c>
      <c r="E53" s="953">
        <f>SUM(E55,E74,E91,E96)</f>
        <v>65</v>
      </c>
      <c r="F53" s="1020">
        <f>SUM(F55,F74,F91)</f>
        <v>0</v>
      </c>
      <c r="G53" s="955"/>
      <c r="H53" s="954">
        <f>SUM(H55,H74,H91)</f>
        <v>0</v>
      </c>
      <c r="I53" s="955"/>
      <c r="J53" s="954">
        <f>SUM(J55,J74,J91)</f>
        <v>0</v>
      </c>
      <c r="K53" s="956"/>
      <c r="L53" s="954">
        <f>SUM(L55,L74,L91)</f>
        <v>0</v>
      </c>
      <c r="M53" s="955"/>
      <c r="N53" s="954">
        <f>SUM(N55,N74,N91)</f>
        <v>0</v>
      </c>
      <c r="O53" s="955"/>
      <c r="P53" s="954">
        <f>SUM(P55,P74,P91)</f>
        <v>0</v>
      </c>
      <c r="Q53" s="956"/>
      <c r="R53" s="954">
        <f>SUM(R55,R74,R91)</f>
        <v>8</v>
      </c>
      <c r="S53" s="955"/>
      <c r="T53" s="954">
        <f>SUM(T55,T74,T91)</f>
        <v>34</v>
      </c>
      <c r="U53" s="955"/>
      <c r="V53" s="954">
        <f>SUM(V55,V74,V91)</f>
        <v>30</v>
      </c>
      <c r="W53" s="956"/>
      <c r="X53" s="954">
        <f>SUM(X55,X74,X91)</f>
        <v>42</v>
      </c>
      <c r="Y53" s="955"/>
      <c r="Z53" s="954">
        <f>SUM(Z55,Z74,Z91)</f>
        <v>50</v>
      </c>
      <c r="AA53" s="955"/>
      <c r="AB53" s="954">
        <f>SUM(AB55,AB74,AB91)</f>
        <v>40</v>
      </c>
      <c r="AC53" s="956"/>
      <c r="AD53" s="958"/>
      <c r="AE53" s="1021"/>
    </row>
    <row r="54" spans="1:31" ht="12.75">
      <c r="A54" s="1022" t="s">
        <v>161</v>
      </c>
      <c r="B54" s="1023" t="s">
        <v>114</v>
      </c>
      <c r="C54" s="1023"/>
      <c r="D54" s="1024"/>
      <c r="E54" s="1024"/>
      <c r="F54" s="1025"/>
      <c r="G54" s="1026"/>
      <c r="H54" s="1025"/>
      <c r="I54" s="1026"/>
      <c r="J54" s="1025"/>
      <c r="K54" s="1027"/>
      <c r="L54" s="1025"/>
      <c r="M54" s="1026"/>
      <c r="N54" s="1025"/>
      <c r="O54" s="1026"/>
      <c r="P54" s="1025"/>
      <c r="Q54" s="1027"/>
      <c r="R54" s="1025"/>
      <c r="S54" s="1026"/>
      <c r="T54" s="1025"/>
      <c r="U54" s="1026"/>
      <c r="V54" s="1025"/>
      <c r="W54" s="1027"/>
      <c r="X54" s="1025"/>
      <c r="Y54" s="1026"/>
      <c r="Z54" s="1025"/>
      <c r="AA54" s="1026"/>
      <c r="AB54" s="1025"/>
      <c r="AC54" s="1027"/>
      <c r="AD54" s="1028"/>
      <c r="AE54" s="1029"/>
    </row>
    <row r="55" spans="1:31" ht="12.75">
      <c r="A55" s="1030"/>
      <c r="B55" s="1031" t="s">
        <v>323</v>
      </c>
      <c r="C55" s="1031"/>
      <c r="D55" s="1032">
        <f>SUM(D56:D63)</f>
        <v>94</v>
      </c>
      <c r="E55" s="1032">
        <f>SUM(E56:E63)</f>
        <v>20</v>
      </c>
      <c r="F55" s="1033">
        <f>SUM(F56:F62)</f>
        <v>0</v>
      </c>
      <c r="G55" s="1034"/>
      <c r="H55" s="1033">
        <f>SUM(H56:H62)</f>
        <v>0</v>
      </c>
      <c r="I55" s="1034"/>
      <c r="J55" s="1033">
        <f>SUM(J56:J62)</f>
        <v>0</v>
      </c>
      <c r="K55" s="1035"/>
      <c r="L55" s="1033">
        <f>SUM(L56:L62)</f>
        <v>0</v>
      </c>
      <c r="M55" s="1034"/>
      <c r="N55" s="1033">
        <f>SUM(N56:N62)</f>
        <v>0</v>
      </c>
      <c r="O55" s="1034"/>
      <c r="P55" s="1033">
        <f>SUM(P56:P62)</f>
        <v>0</v>
      </c>
      <c r="Q55" s="1035"/>
      <c r="R55" s="1033">
        <f>SUM(R56:R62)</f>
        <v>8</v>
      </c>
      <c r="S55" s="1034"/>
      <c r="T55" s="1033">
        <f>SUM(T56:T62)</f>
        <v>16</v>
      </c>
      <c r="U55" s="1034"/>
      <c r="V55" s="1033">
        <f>SUM(V56:V62)</f>
        <v>30</v>
      </c>
      <c r="W55" s="1035"/>
      <c r="X55" s="1033">
        <f>SUM(X56:X62)</f>
        <v>10</v>
      </c>
      <c r="Y55" s="1034"/>
      <c r="Z55" s="1033">
        <f>SUM(Z56:Z62)</f>
        <v>10</v>
      </c>
      <c r="AA55" s="1034"/>
      <c r="AB55" s="1033">
        <f>SUM(AB56:AB63)</f>
        <v>20</v>
      </c>
      <c r="AC55" s="1035"/>
      <c r="AD55" s="1036"/>
      <c r="AE55" s="1037"/>
    </row>
    <row r="56" spans="1:31" ht="12.75">
      <c r="A56" s="1038" t="s">
        <v>324</v>
      </c>
      <c r="B56" s="1119" t="s">
        <v>325</v>
      </c>
      <c r="C56" s="1039" t="s">
        <v>326</v>
      </c>
      <c r="D56" s="1039">
        <f aca="true" t="shared" si="3" ref="D56:D63">SUM(F56,H56,J56,L56,N56,P56,R56,T56,V56,X56,Z56,AB56)</f>
        <v>8</v>
      </c>
      <c r="E56" s="1039">
        <v>3</v>
      </c>
      <c r="F56" s="1040"/>
      <c r="G56" s="1041"/>
      <c r="H56" s="1040"/>
      <c r="I56" s="1041"/>
      <c r="J56" s="1040"/>
      <c r="K56" s="1042"/>
      <c r="L56" s="1040"/>
      <c r="M56" s="1041"/>
      <c r="N56" s="1040"/>
      <c r="O56" s="1041"/>
      <c r="P56" s="1040"/>
      <c r="Q56" s="1042"/>
      <c r="R56" s="1040">
        <v>8</v>
      </c>
      <c r="S56" s="1041" t="s">
        <v>21</v>
      </c>
      <c r="T56" s="1040"/>
      <c r="U56" s="1043"/>
      <c r="V56" s="1040"/>
      <c r="W56" s="1042"/>
      <c r="X56" s="1040"/>
      <c r="Y56" s="1041"/>
      <c r="Z56" s="1040"/>
      <c r="AA56" s="1041"/>
      <c r="AB56" s="1040"/>
      <c r="AC56" s="1042"/>
      <c r="AD56" s="1044"/>
      <c r="AE56" s="1045"/>
    </row>
    <row r="57" spans="1:31" ht="12.75">
      <c r="A57" s="1046" t="s">
        <v>327</v>
      </c>
      <c r="B57" s="1120" t="s">
        <v>328</v>
      </c>
      <c r="C57" s="978" t="s">
        <v>329</v>
      </c>
      <c r="D57" s="978">
        <f t="shared" si="3"/>
        <v>8</v>
      </c>
      <c r="E57" s="978">
        <v>3</v>
      </c>
      <c r="F57" s="1015"/>
      <c r="G57" s="1017"/>
      <c r="H57" s="1015"/>
      <c r="I57" s="1017"/>
      <c r="J57" s="1015"/>
      <c r="K57" s="1016"/>
      <c r="L57" s="1015"/>
      <c r="M57" s="1017"/>
      <c r="N57" s="1015"/>
      <c r="O57" s="1017"/>
      <c r="P57" s="1015"/>
      <c r="Q57" s="1016"/>
      <c r="R57" s="1015"/>
      <c r="S57" s="1017"/>
      <c r="T57" s="1015">
        <v>8</v>
      </c>
      <c r="U57" s="1014" t="s">
        <v>21</v>
      </c>
      <c r="V57" s="1015"/>
      <c r="W57" s="1016"/>
      <c r="X57" s="1015"/>
      <c r="Y57" s="1017"/>
      <c r="Z57" s="1015"/>
      <c r="AA57" s="1017"/>
      <c r="AB57" s="1015"/>
      <c r="AC57" s="1016"/>
      <c r="AD57" s="984"/>
      <c r="AE57" s="985"/>
    </row>
    <row r="58" spans="1:31" ht="12.75">
      <c r="A58" s="1046" t="s">
        <v>330</v>
      </c>
      <c r="B58" s="1120" t="s">
        <v>331</v>
      </c>
      <c r="C58" s="978" t="s">
        <v>332</v>
      </c>
      <c r="D58" s="978">
        <f t="shared" si="3"/>
        <v>15</v>
      </c>
      <c r="E58" s="978">
        <v>1</v>
      </c>
      <c r="F58" s="1015"/>
      <c r="G58" s="1017"/>
      <c r="H58" s="1015"/>
      <c r="I58" s="1017"/>
      <c r="J58" s="1015"/>
      <c r="K58" s="1016"/>
      <c r="L58" s="1015"/>
      <c r="M58" s="1017"/>
      <c r="N58" s="1015"/>
      <c r="O58" s="1017"/>
      <c r="P58" s="1015"/>
      <c r="Q58" s="1016"/>
      <c r="R58" s="1015"/>
      <c r="S58" s="1017"/>
      <c r="T58" s="1015"/>
      <c r="U58" s="1014"/>
      <c r="V58" s="1015">
        <v>15</v>
      </c>
      <c r="W58" s="1016" t="s">
        <v>25</v>
      </c>
      <c r="X58" s="1015"/>
      <c r="Y58" s="1017"/>
      <c r="Z58" s="1015"/>
      <c r="AA58" s="1017"/>
      <c r="AB58" s="1015"/>
      <c r="AC58" s="1016"/>
      <c r="AD58" s="984"/>
      <c r="AE58" s="985"/>
    </row>
    <row r="59" spans="1:31" ht="12.75">
      <c r="A59" s="1047" t="s">
        <v>333</v>
      </c>
      <c r="B59" s="1121" t="s">
        <v>334</v>
      </c>
      <c r="C59" s="989" t="s">
        <v>164</v>
      </c>
      <c r="D59" s="989">
        <f t="shared" si="3"/>
        <v>8</v>
      </c>
      <c r="E59" s="989">
        <v>3</v>
      </c>
      <c r="F59" s="981"/>
      <c r="G59" s="983"/>
      <c r="H59" s="981"/>
      <c r="I59" s="983"/>
      <c r="J59" s="981"/>
      <c r="K59" s="982"/>
      <c r="L59" s="981"/>
      <c r="M59" s="983"/>
      <c r="N59" s="981"/>
      <c r="O59" s="983"/>
      <c r="P59" s="981"/>
      <c r="Q59" s="982"/>
      <c r="R59" s="981"/>
      <c r="S59" s="983"/>
      <c r="T59" s="981">
        <v>8</v>
      </c>
      <c r="U59" s="980" t="s">
        <v>21</v>
      </c>
      <c r="V59" s="981"/>
      <c r="W59" s="982"/>
      <c r="X59" s="981"/>
      <c r="Y59" s="983"/>
      <c r="Z59" s="981"/>
      <c r="AA59" s="983"/>
      <c r="AB59" s="981"/>
      <c r="AC59" s="982"/>
      <c r="AD59" s="991"/>
      <c r="AE59" s="992"/>
    </row>
    <row r="60" spans="1:31" ht="12.75">
      <c r="A60" s="1047" t="s">
        <v>335</v>
      </c>
      <c r="B60" s="1121" t="s">
        <v>336</v>
      </c>
      <c r="C60" s="989" t="s">
        <v>337</v>
      </c>
      <c r="D60" s="989">
        <f t="shared" si="3"/>
        <v>15</v>
      </c>
      <c r="E60" s="989">
        <v>1</v>
      </c>
      <c r="F60" s="981"/>
      <c r="G60" s="983"/>
      <c r="H60" s="981"/>
      <c r="I60" s="983"/>
      <c r="J60" s="981"/>
      <c r="K60" s="982"/>
      <c r="L60" s="981"/>
      <c r="M60" s="983"/>
      <c r="N60" s="981"/>
      <c r="O60" s="983"/>
      <c r="P60" s="981"/>
      <c r="Q60" s="982"/>
      <c r="R60" s="981"/>
      <c r="S60" s="983"/>
      <c r="T60" s="981"/>
      <c r="U60" s="980"/>
      <c r="V60" s="981">
        <v>15</v>
      </c>
      <c r="W60" s="982" t="s">
        <v>25</v>
      </c>
      <c r="X60" s="981"/>
      <c r="Y60" s="983"/>
      <c r="Z60" s="981"/>
      <c r="AA60" s="983"/>
      <c r="AB60" s="981"/>
      <c r="AC60" s="982"/>
      <c r="AD60" s="991"/>
      <c r="AE60" s="992"/>
    </row>
    <row r="61" spans="1:31" ht="12.75">
      <c r="A61" s="1047" t="s">
        <v>338</v>
      </c>
      <c r="B61" s="1121" t="s">
        <v>339</v>
      </c>
      <c r="C61" s="989" t="s">
        <v>165</v>
      </c>
      <c r="D61" s="989">
        <f t="shared" si="3"/>
        <v>10</v>
      </c>
      <c r="E61" s="989">
        <v>4</v>
      </c>
      <c r="F61" s="981"/>
      <c r="G61" s="983"/>
      <c r="H61" s="981"/>
      <c r="I61" s="983"/>
      <c r="J61" s="981"/>
      <c r="K61" s="982"/>
      <c r="L61" s="981"/>
      <c r="M61" s="983"/>
      <c r="N61" s="981"/>
      <c r="O61" s="983"/>
      <c r="P61" s="981"/>
      <c r="Q61" s="982"/>
      <c r="R61" s="981"/>
      <c r="S61" s="983"/>
      <c r="T61" s="981"/>
      <c r="U61" s="980"/>
      <c r="V61" s="981"/>
      <c r="W61" s="982"/>
      <c r="X61" s="981">
        <v>10</v>
      </c>
      <c r="Y61" s="983" t="s">
        <v>21</v>
      </c>
      <c r="Z61" s="981"/>
      <c r="AA61" s="980"/>
      <c r="AB61" s="981"/>
      <c r="AC61" s="982"/>
      <c r="AD61" s="991"/>
      <c r="AE61" s="992"/>
    </row>
    <row r="62" spans="1:31" ht="12.75">
      <c r="A62" s="1049" t="s">
        <v>340</v>
      </c>
      <c r="B62" s="1122" t="s">
        <v>341</v>
      </c>
      <c r="C62" s="995" t="s">
        <v>166</v>
      </c>
      <c r="D62" s="995">
        <f t="shared" si="3"/>
        <v>10</v>
      </c>
      <c r="E62" s="995">
        <v>4</v>
      </c>
      <c r="F62" s="998"/>
      <c r="G62" s="997"/>
      <c r="H62" s="998"/>
      <c r="I62" s="997"/>
      <c r="J62" s="998"/>
      <c r="K62" s="999"/>
      <c r="L62" s="998"/>
      <c r="M62" s="997"/>
      <c r="N62" s="998"/>
      <c r="O62" s="997"/>
      <c r="P62" s="998"/>
      <c r="Q62" s="999"/>
      <c r="R62" s="998"/>
      <c r="S62" s="997"/>
      <c r="T62" s="998"/>
      <c r="U62" s="1000"/>
      <c r="V62" s="998"/>
      <c r="W62" s="999"/>
      <c r="X62" s="998"/>
      <c r="Y62" s="1000"/>
      <c r="Z62" s="998">
        <v>10</v>
      </c>
      <c r="AA62" s="997" t="s">
        <v>21</v>
      </c>
      <c r="AB62" s="998"/>
      <c r="AC62" s="999"/>
      <c r="AD62" s="1001"/>
      <c r="AE62" s="1002"/>
    </row>
    <row r="63" spans="1:31" ht="12.75">
      <c r="A63" s="1050" t="s">
        <v>342</v>
      </c>
      <c r="B63" s="1122" t="s">
        <v>343</v>
      </c>
      <c r="C63" s="1051" t="s">
        <v>344</v>
      </c>
      <c r="D63" s="1052">
        <f t="shared" si="3"/>
        <v>20</v>
      </c>
      <c r="E63" s="1052">
        <v>1</v>
      </c>
      <c r="F63" s="1053"/>
      <c r="G63" s="1054"/>
      <c r="H63" s="1053"/>
      <c r="I63" s="1054"/>
      <c r="J63" s="1053"/>
      <c r="K63" s="1055"/>
      <c r="L63" s="1053"/>
      <c r="M63" s="1054"/>
      <c r="N63" s="1053"/>
      <c r="O63" s="1054"/>
      <c r="P63" s="1053"/>
      <c r="Q63" s="1055"/>
      <c r="R63" s="1053"/>
      <c r="S63" s="1054"/>
      <c r="T63" s="1053"/>
      <c r="U63" s="1056"/>
      <c r="V63" s="1053"/>
      <c r="W63" s="1055"/>
      <c r="X63" s="1053"/>
      <c r="Y63" s="1056"/>
      <c r="Z63" s="1053"/>
      <c r="AA63" s="1054"/>
      <c r="AB63" s="1053">
        <v>20</v>
      </c>
      <c r="AC63" s="1055" t="s">
        <v>25</v>
      </c>
      <c r="AD63" s="1057"/>
      <c r="AE63" s="1051"/>
    </row>
    <row r="64" spans="1:31" ht="12.75">
      <c r="A64" s="1058"/>
      <c r="B64" s="1299" t="s">
        <v>191</v>
      </c>
      <c r="C64" s="1300"/>
      <c r="D64" s="1059">
        <f>SUM(D65:D71)</f>
        <v>94</v>
      </c>
      <c r="E64" s="1059">
        <f>SUM(E65:E71)</f>
        <v>20</v>
      </c>
      <c r="F64" s="1060">
        <f>SUM(F65:F69)</f>
        <v>0</v>
      </c>
      <c r="G64" s="1061"/>
      <c r="H64" s="1060">
        <f>SUM(H65:H69)</f>
        <v>0</v>
      </c>
      <c r="I64" s="1061"/>
      <c r="J64" s="1060">
        <f>SUM(J65:J69)</f>
        <v>0</v>
      </c>
      <c r="K64" s="1062"/>
      <c r="L64" s="1060">
        <f>SUM(L65:L69)</f>
        <v>0</v>
      </c>
      <c r="M64" s="1061"/>
      <c r="N64" s="1060">
        <f>SUM(N65:N69)</f>
        <v>0</v>
      </c>
      <c r="O64" s="1061"/>
      <c r="P64" s="1060">
        <f>SUM(P65:P69)</f>
        <v>0</v>
      </c>
      <c r="Q64" s="1062"/>
      <c r="R64" s="1060">
        <f>SUM(R65:R69)</f>
        <v>8</v>
      </c>
      <c r="S64" s="1061"/>
      <c r="T64" s="1060">
        <f>SUM(T65:T69)</f>
        <v>16</v>
      </c>
      <c r="U64" s="1063"/>
      <c r="V64" s="1060">
        <f>SUM(V65:V69)</f>
        <v>30</v>
      </c>
      <c r="W64" s="1062"/>
      <c r="X64" s="1060">
        <f>SUM(X65:X69)</f>
        <v>10</v>
      </c>
      <c r="Y64" s="1061"/>
      <c r="Z64" s="1060">
        <f>SUM(Z65:Z71)</f>
        <v>10</v>
      </c>
      <c r="AA64" s="1061"/>
      <c r="AB64" s="1060">
        <f>SUM(AB65:AB71)</f>
        <v>20</v>
      </c>
      <c r="AC64" s="1062"/>
      <c r="AD64" s="1064"/>
      <c r="AE64" s="1065"/>
    </row>
    <row r="65" spans="1:31" ht="12.75">
      <c r="A65" s="1046" t="s">
        <v>345</v>
      </c>
      <c r="B65" s="1066" t="s">
        <v>390</v>
      </c>
      <c r="C65" s="978" t="s">
        <v>181</v>
      </c>
      <c r="D65" s="978">
        <f>SUM(F65,H65,J65,L65,N65,P65,R65,T65,V65,X65,Z65,AB65)</f>
        <v>8</v>
      </c>
      <c r="E65" s="978">
        <v>2</v>
      </c>
      <c r="F65" s="1015"/>
      <c r="G65" s="1017"/>
      <c r="H65" s="1015"/>
      <c r="I65" s="1017"/>
      <c r="J65" s="1015"/>
      <c r="K65" s="1016"/>
      <c r="L65" s="1015"/>
      <c r="M65" s="1017"/>
      <c r="N65" s="1015"/>
      <c r="O65" s="1017"/>
      <c r="P65" s="1015"/>
      <c r="Q65" s="1016"/>
      <c r="R65" s="1015">
        <v>8</v>
      </c>
      <c r="S65" s="1017" t="s">
        <v>21</v>
      </c>
      <c r="T65" s="1015"/>
      <c r="U65" s="1014"/>
      <c r="V65" s="1015"/>
      <c r="W65" s="1016"/>
      <c r="X65" s="1015"/>
      <c r="Y65" s="1017"/>
      <c r="Z65" s="1015"/>
      <c r="AA65" s="1017"/>
      <c r="AB65" s="1015"/>
      <c r="AC65" s="1016"/>
      <c r="AD65" s="984"/>
      <c r="AE65" s="985"/>
    </row>
    <row r="66" spans="1:31" ht="12.75">
      <c r="A66" s="1046" t="s">
        <v>346</v>
      </c>
      <c r="B66" s="1066" t="s">
        <v>391</v>
      </c>
      <c r="C66" s="978" t="s">
        <v>392</v>
      </c>
      <c r="D66" s="978">
        <f aca="true" t="shared" si="4" ref="D66:D71">SUM(F66,H66,J66,L66,N66,P66,R66,T66,V66,X66,Z66,AB66)</f>
        <v>15</v>
      </c>
      <c r="E66" s="978">
        <v>1</v>
      </c>
      <c r="F66" s="1015"/>
      <c r="G66" s="1017"/>
      <c r="H66" s="1015"/>
      <c r="I66" s="1017"/>
      <c r="J66" s="1015"/>
      <c r="K66" s="1016"/>
      <c r="L66" s="1015"/>
      <c r="M66" s="1017"/>
      <c r="N66" s="1015"/>
      <c r="O66" s="1017"/>
      <c r="P66" s="1015"/>
      <c r="Q66" s="1016"/>
      <c r="R66" s="1015"/>
      <c r="S66" s="1017"/>
      <c r="T66" s="1015"/>
      <c r="U66" s="1014"/>
      <c r="V66" s="1015">
        <v>15</v>
      </c>
      <c r="W66" s="1016" t="s">
        <v>393</v>
      </c>
      <c r="X66" s="1015"/>
      <c r="Y66" s="1017"/>
      <c r="Z66" s="1015"/>
      <c r="AA66" s="1017"/>
      <c r="AB66" s="1015"/>
      <c r="AC66" s="1016"/>
      <c r="AD66" s="984"/>
      <c r="AE66" s="985"/>
    </row>
    <row r="67" spans="1:31" ht="12.75">
      <c r="A67" s="1047" t="s">
        <v>347</v>
      </c>
      <c r="B67" s="1048" t="s">
        <v>394</v>
      </c>
      <c r="C67" s="989" t="s">
        <v>182</v>
      </c>
      <c r="D67" s="978">
        <f t="shared" si="4"/>
        <v>10</v>
      </c>
      <c r="E67" s="989">
        <v>3</v>
      </c>
      <c r="F67" s="981"/>
      <c r="G67" s="983"/>
      <c r="H67" s="981"/>
      <c r="I67" s="983"/>
      <c r="J67" s="981"/>
      <c r="K67" s="982"/>
      <c r="L67" s="981"/>
      <c r="M67" s="983"/>
      <c r="N67" s="981"/>
      <c r="O67" s="983"/>
      <c r="P67" s="981"/>
      <c r="Q67" s="982"/>
      <c r="R67" s="981"/>
      <c r="S67" s="983"/>
      <c r="T67" s="981"/>
      <c r="U67" s="980"/>
      <c r="V67" s="981"/>
      <c r="W67" s="982"/>
      <c r="X67" s="981">
        <v>10</v>
      </c>
      <c r="Y67" s="983" t="s">
        <v>21</v>
      </c>
      <c r="Z67" s="981"/>
      <c r="AA67" s="983"/>
      <c r="AB67" s="981"/>
      <c r="AC67" s="982"/>
      <c r="AD67" s="991"/>
      <c r="AE67" s="992"/>
    </row>
    <row r="68" spans="1:31" ht="12.75">
      <c r="A68" s="1047" t="s">
        <v>349</v>
      </c>
      <c r="B68" s="1048" t="s">
        <v>395</v>
      </c>
      <c r="C68" s="989" t="s">
        <v>348</v>
      </c>
      <c r="D68" s="978">
        <f t="shared" si="4"/>
        <v>16</v>
      </c>
      <c r="E68" s="989">
        <v>3</v>
      </c>
      <c r="F68" s="981"/>
      <c r="G68" s="983"/>
      <c r="H68" s="981"/>
      <c r="I68" s="983"/>
      <c r="J68" s="981"/>
      <c r="K68" s="982"/>
      <c r="L68" s="981"/>
      <c r="M68" s="983"/>
      <c r="N68" s="981"/>
      <c r="O68" s="983"/>
      <c r="P68" s="981"/>
      <c r="Q68" s="982"/>
      <c r="R68" s="981"/>
      <c r="S68" s="983"/>
      <c r="T68" s="981">
        <v>16</v>
      </c>
      <c r="U68" s="980" t="s">
        <v>21</v>
      </c>
      <c r="V68" s="981"/>
      <c r="W68" s="982"/>
      <c r="X68" s="981"/>
      <c r="Y68" s="983"/>
      <c r="Z68" s="981"/>
      <c r="AA68" s="983"/>
      <c r="AB68" s="981"/>
      <c r="AC68" s="982"/>
      <c r="AD68" s="991"/>
      <c r="AE68" s="992"/>
    </row>
    <row r="69" spans="1:31" ht="12.75">
      <c r="A69" s="1047" t="s">
        <v>350</v>
      </c>
      <c r="B69" s="1066" t="s">
        <v>396</v>
      </c>
      <c r="C69" s="989" t="s">
        <v>397</v>
      </c>
      <c r="D69" s="978">
        <f t="shared" si="4"/>
        <v>15</v>
      </c>
      <c r="E69" s="989">
        <v>2</v>
      </c>
      <c r="F69" s="981"/>
      <c r="G69" s="983"/>
      <c r="H69" s="981"/>
      <c r="I69" s="983"/>
      <c r="J69" s="981"/>
      <c r="K69" s="982"/>
      <c r="L69" s="981"/>
      <c r="M69" s="983"/>
      <c r="N69" s="981"/>
      <c r="O69" s="983"/>
      <c r="P69" s="981"/>
      <c r="Q69" s="982"/>
      <c r="R69" s="981"/>
      <c r="S69" s="983"/>
      <c r="T69" s="981"/>
      <c r="U69" s="980"/>
      <c r="V69" s="981">
        <v>15</v>
      </c>
      <c r="W69" s="982" t="s">
        <v>25</v>
      </c>
      <c r="X69" s="981"/>
      <c r="Y69" s="983"/>
      <c r="Z69" s="981"/>
      <c r="AA69" s="983"/>
      <c r="AB69" s="981"/>
      <c r="AC69" s="982"/>
      <c r="AD69" s="991"/>
      <c r="AE69" s="992"/>
    </row>
    <row r="70" spans="1:31" ht="12.75">
      <c r="A70" s="1047" t="s">
        <v>351</v>
      </c>
      <c r="B70" s="1048" t="s">
        <v>398</v>
      </c>
      <c r="C70" s="989" t="s">
        <v>184</v>
      </c>
      <c r="D70" s="978">
        <f t="shared" si="4"/>
        <v>10</v>
      </c>
      <c r="E70" s="989">
        <v>5</v>
      </c>
      <c r="F70" s="981"/>
      <c r="G70" s="983"/>
      <c r="H70" s="981"/>
      <c r="I70" s="983"/>
      <c r="J70" s="981"/>
      <c r="K70" s="982"/>
      <c r="L70" s="981"/>
      <c r="M70" s="983"/>
      <c r="N70" s="981"/>
      <c r="O70" s="983"/>
      <c r="P70" s="981"/>
      <c r="Q70" s="982"/>
      <c r="R70" s="981"/>
      <c r="S70" s="983"/>
      <c r="T70" s="981"/>
      <c r="U70" s="980"/>
      <c r="V70" s="981"/>
      <c r="W70" s="982"/>
      <c r="X70" s="981"/>
      <c r="Y70" s="983"/>
      <c r="Z70" s="981">
        <v>10</v>
      </c>
      <c r="AA70" s="983" t="s">
        <v>21</v>
      </c>
      <c r="AB70" s="981"/>
      <c r="AC70" s="982"/>
      <c r="AD70" s="991"/>
      <c r="AE70" s="992"/>
    </row>
    <row r="71" spans="1:31" ht="12.75">
      <c r="A71" s="1049" t="s">
        <v>353</v>
      </c>
      <c r="B71" s="1067" t="s">
        <v>399</v>
      </c>
      <c r="C71" s="995" t="s">
        <v>185</v>
      </c>
      <c r="D71" s="978">
        <f t="shared" si="4"/>
        <v>20</v>
      </c>
      <c r="E71" s="995">
        <v>4</v>
      </c>
      <c r="F71" s="998"/>
      <c r="G71" s="997"/>
      <c r="H71" s="998"/>
      <c r="I71" s="997"/>
      <c r="J71" s="998"/>
      <c r="K71" s="999"/>
      <c r="L71" s="998"/>
      <c r="M71" s="997"/>
      <c r="N71" s="998"/>
      <c r="O71" s="997"/>
      <c r="P71" s="998"/>
      <c r="Q71" s="999"/>
      <c r="R71" s="998"/>
      <c r="S71" s="997"/>
      <c r="T71" s="998"/>
      <c r="U71" s="1000"/>
      <c r="V71" s="998"/>
      <c r="W71" s="999"/>
      <c r="X71" s="998"/>
      <c r="Y71" s="997"/>
      <c r="Z71" s="998"/>
      <c r="AA71" s="997"/>
      <c r="AB71" s="998">
        <v>20</v>
      </c>
      <c r="AC71" s="999" t="s">
        <v>25</v>
      </c>
      <c r="AD71" s="1068"/>
      <c r="AE71" s="1002"/>
    </row>
    <row r="72" spans="1:31" ht="12.75">
      <c r="A72" s="1069" t="s">
        <v>162</v>
      </c>
      <c r="B72" s="1309" t="s">
        <v>115</v>
      </c>
      <c r="C72" s="1310"/>
      <c r="D72" s="1004"/>
      <c r="E72" s="1004"/>
      <c r="F72" s="1007"/>
      <c r="G72" s="1006"/>
      <c r="H72" s="1007"/>
      <c r="I72" s="1006"/>
      <c r="J72" s="1007"/>
      <c r="K72" s="1008"/>
      <c r="L72" s="1007"/>
      <c r="M72" s="1006"/>
      <c r="N72" s="1007"/>
      <c r="O72" s="1006"/>
      <c r="P72" s="1007"/>
      <c r="Q72" s="1008"/>
      <c r="R72" s="1007"/>
      <c r="S72" s="1006"/>
      <c r="T72" s="1007"/>
      <c r="U72" s="1070"/>
      <c r="V72" s="1007"/>
      <c r="W72" s="1008"/>
      <c r="X72" s="1007"/>
      <c r="Y72" s="1006"/>
      <c r="Z72" s="1007"/>
      <c r="AA72" s="1006"/>
      <c r="AB72" s="1007"/>
      <c r="AC72" s="1008"/>
      <c r="AD72" s="1009"/>
      <c r="AE72" s="1010"/>
    </row>
    <row r="73" spans="1:31" ht="12.75">
      <c r="A73" s="1071"/>
      <c r="B73" s="1301" t="s">
        <v>134</v>
      </c>
      <c r="C73" s="1302"/>
      <c r="D73" s="1072"/>
      <c r="E73" s="1072"/>
      <c r="F73" s="1073"/>
      <c r="G73" s="1074"/>
      <c r="H73" s="1073"/>
      <c r="I73" s="1074"/>
      <c r="J73" s="1073"/>
      <c r="K73" s="1075"/>
      <c r="L73" s="1073"/>
      <c r="M73" s="1074"/>
      <c r="N73" s="1073"/>
      <c r="O73" s="1074"/>
      <c r="P73" s="1073"/>
      <c r="Q73" s="1075"/>
      <c r="R73" s="1073"/>
      <c r="S73" s="1074"/>
      <c r="T73" s="1073"/>
      <c r="U73" s="1076"/>
      <c r="V73" s="1073"/>
      <c r="W73" s="1075"/>
      <c r="X73" s="1073"/>
      <c r="Y73" s="1074"/>
      <c r="Z73" s="1073"/>
      <c r="AA73" s="1074"/>
      <c r="AB73" s="1073"/>
      <c r="AC73" s="1075"/>
      <c r="AD73" s="1077"/>
      <c r="AE73" s="1078"/>
    </row>
    <row r="74" spans="1:31" ht="12.75">
      <c r="A74" s="1079"/>
      <c r="B74" s="1301" t="s">
        <v>129</v>
      </c>
      <c r="C74" s="1302"/>
      <c r="D74" s="1059">
        <f>SUM(D75:D82)</f>
        <v>74</v>
      </c>
      <c r="E74" s="1059">
        <f>SUM(E75:E82)</f>
        <v>20</v>
      </c>
      <c r="F74" s="1060">
        <f>SUM(F75:F82)</f>
        <v>0</v>
      </c>
      <c r="G74" s="1061"/>
      <c r="H74" s="1060">
        <f>SUM(H75:H82)</f>
        <v>0</v>
      </c>
      <c r="I74" s="1061"/>
      <c r="J74" s="1060">
        <f>SUM(J75:J82)</f>
        <v>0</v>
      </c>
      <c r="K74" s="1062"/>
      <c r="L74" s="1060">
        <f>SUM(L75:L82)</f>
        <v>0</v>
      </c>
      <c r="M74" s="1061"/>
      <c r="N74" s="1060">
        <f>SUM(N75:N82)</f>
        <v>0</v>
      </c>
      <c r="O74" s="1061"/>
      <c r="P74" s="1060">
        <f>SUM(P75:P82)</f>
        <v>0</v>
      </c>
      <c r="Q74" s="1062"/>
      <c r="R74" s="1060">
        <f>SUM(R75:R82)</f>
        <v>0</v>
      </c>
      <c r="S74" s="1061"/>
      <c r="T74" s="1060">
        <f>SUM(T75:T82)</f>
        <v>18</v>
      </c>
      <c r="U74" s="1063"/>
      <c r="V74" s="1060">
        <f>SUM(V75:V82)</f>
        <v>0</v>
      </c>
      <c r="W74" s="1062"/>
      <c r="X74" s="1060">
        <f>SUM(X75:X82)</f>
        <v>16</v>
      </c>
      <c r="Y74" s="1061"/>
      <c r="Z74" s="1060">
        <f>SUM(Z75:Z82)</f>
        <v>20</v>
      </c>
      <c r="AA74" s="1061"/>
      <c r="AB74" s="1060">
        <f>SUM(AB75:AB83)</f>
        <v>20</v>
      </c>
      <c r="AC74" s="1062"/>
      <c r="AD74" s="1064"/>
      <c r="AE74" s="1065"/>
    </row>
    <row r="75" spans="1:31" ht="12.75">
      <c r="A75" s="1047" t="s">
        <v>355</v>
      </c>
      <c r="B75" s="1048" t="s">
        <v>352</v>
      </c>
      <c r="C75" s="989" t="s">
        <v>126</v>
      </c>
      <c r="D75" s="989">
        <f>SUM(F75,H75,J75,L75,N75,P75,R75,T75,V75,X75,Z75,AB75)</f>
        <v>8</v>
      </c>
      <c r="E75" s="989">
        <v>3</v>
      </c>
      <c r="F75" s="981"/>
      <c r="G75" s="983"/>
      <c r="H75" s="981"/>
      <c r="I75" s="983"/>
      <c r="J75" s="981"/>
      <c r="K75" s="982"/>
      <c r="L75" s="981"/>
      <c r="M75" s="983"/>
      <c r="N75" s="981"/>
      <c r="O75" s="983"/>
      <c r="P75" s="981"/>
      <c r="Q75" s="982"/>
      <c r="R75" s="981"/>
      <c r="S75" s="980"/>
      <c r="T75" s="981">
        <v>8</v>
      </c>
      <c r="U75" s="980" t="s">
        <v>21</v>
      </c>
      <c r="V75" s="981"/>
      <c r="W75" s="982"/>
      <c r="X75" s="981"/>
      <c r="Y75" s="983"/>
      <c r="Z75" s="981"/>
      <c r="AA75" s="983"/>
      <c r="AB75" s="981"/>
      <c r="AC75" s="982"/>
      <c r="AD75" s="1170" t="s">
        <v>63</v>
      </c>
      <c r="AE75" s="1171" t="s">
        <v>292</v>
      </c>
    </row>
    <row r="76" spans="1:31" ht="12.75">
      <c r="A76" s="1047" t="s">
        <v>357</v>
      </c>
      <c r="B76" s="1048" t="s">
        <v>354</v>
      </c>
      <c r="C76" s="989" t="s">
        <v>127</v>
      </c>
      <c r="D76" s="989">
        <f>SUM(F76,H76,J76,L76,N76,P76,R76,T76,V76,X76,Z76,AB76)</f>
        <v>8</v>
      </c>
      <c r="E76" s="989">
        <v>3</v>
      </c>
      <c r="F76" s="981"/>
      <c r="G76" s="983"/>
      <c r="H76" s="981"/>
      <c r="I76" s="983"/>
      <c r="J76" s="981"/>
      <c r="K76" s="982"/>
      <c r="L76" s="981"/>
      <c r="M76" s="983"/>
      <c r="N76" s="981"/>
      <c r="O76" s="983"/>
      <c r="P76" s="981"/>
      <c r="Q76" s="982"/>
      <c r="R76" s="981"/>
      <c r="S76" s="983"/>
      <c r="T76" s="981"/>
      <c r="U76" s="980"/>
      <c r="V76" s="981"/>
      <c r="W76" s="982"/>
      <c r="X76" s="981">
        <v>8</v>
      </c>
      <c r="Y76" s="983" t="s">
        <v>21</v>
      </c>
      <c r="Z76" s="981"/>
      <c r="AA76" s="983"/>
      <c r="AB76" s="981"/>
      <c r="AC76" s="982"/>
      <c r="AD76" s="1170"/>
      <c r="AE76" s="1171"/>
    </row>
    <row r="77" spans="1:31" ht="12.75">
      <c r="A77" s="1049" t="s">
        <v>70</v>
      </c>
      <c r="B77" s="1067" t="s">
        <v>356</v>
      </c>
      <c r="C77" s="995" t="s">
        <v>128</v>
      </c>
      <c r="D77" s="995">
        <f>SUM(F77,H77,J77,L77,N77,P77,R77,T77,V77,X77,Z77,AB77)</f>
        <v>10</v>
      </c>
      <c r="E77" s="995">
        <v>3</v>
      </c>
      <c r="F77" s="998"/>
      <c r="G77" s="997"/>
      <c r="H77" s="998"/>
      <c r="I77" s="997"/>
      <c r="J77" s="998"/>
      <c r="K77" s="999"/>
      <c r="L77" s="998"/>
      <c r="M77" s="997"/>
      <c r="N77" s="998"/>
      <c r="O77" s="997"/>
      <c r="P77" s="998"/>
      <c r="Q77" s="999"/>
      <c r="R77" s="998"/>
      <c r="S77" s="997"/>
      <c r="T77" s="998"/>
      <c r="U77" s="1000"/>
      <c r="V77" s="998"/>
      <c r="W77" s="999"/>
      <c r="X77" s="998"/>
      <c r="Y77" s="1000"/>
      <c r="Z77" s="998">
        <v>10</v>
      </c>
      <c r="AA77" s="997" t="s">
        <v>21</v>
      </c>
      <c r="AB77" s="998"/>
      <c r="AC77" s="999"/>
      <c r="AD77" s="1173" t="s">
        <v>309</v>
      </c>
      <c r="AE77" s="1171" t="s">
        <v>310</v>
      </c>
    </row>
    <row r="78" spans="1:31" ht="12.75">
      <c r="A78" s="1071"/>
      <c r="B78" s="1301" t="s">
        <v>130</v>
      </c>
      <c r="C78" s="1302"/>
      <c r="D78" s="1072"/>
      <c r="E78" s="1072"/>
      <c r="F78" s="1073"/>
      <c r="G78" s="1074"/>
      <c r="H78" s="1073"/>
      <c r="I78" s="1074"/>
      <c r="J78" s="1073"/>
      <c r="K78" s="1075"/>
      <c r="L78" s="1073"/>
      <c r="M78" s="1074"/>
      <c r="N78" s="1073"/>
      <c r="O78" s="1074"/>
      <c r="P78" s="1073"/>
      <c r="Q78" s="1075"/>
      <c r="R78" s="1073"/>
      <c r="S78" s="1074"/>
      <c r="T78" s="1073"/>
      <c r="U78" s="1076"/>
      <c r="V78" s="1073"/>
      <c r="W78" s="1075"/>
      <c r="X78" s="1073"/>
      <c r="Y78" s="1074"/>
      <c r="Z78" s="1073"/>
      <c r="AA78" s="1074"/>
      <c r="AB78" s="1073"/>
      <c r="AC78" s="1075"/>
      <c r="AD78" s="1064"/>
      <c r="AE78" s="1078"/>
    </row>
    <row r="79" spans="1:31" ht="12.75">
      <c r="A79" s="1046" t="s">
        <v>71</v>
      </c>
      <c r="B79" s="1066" t="s">
        <v>358</v>
      </c>
      <c r="C79" s="1080" t="s">
        <v>359</v>
      </c>
      <c r="D79" s="978">
        <f>SUM(F79,H79,J79,L79,N79,P79,R79,T79,V79,X79,Z79,AB79)</f>
        <v>10</v>
      </c>
      <c r="E79" s="978">
        <v>3</v>
      </c>
      <c r="F79" s="1015"/>
      <c r="G79" s="1017"/>
      <c r="H79" s="1015"/>
      <c r="I79" s="1017"/>
      <c r="J79" s="1015"/>
      <c r="K79" s="1016"/>
      <c r="L79" s="1015"/>
      <c r="M79" s="1017"/>
      <c r="N79" s="1015"/>
      <c r="O79" s="1017"/>
      <c r="P79" s="1015"/>
      <c r="Q79" s="1016"/>
      <c r="R79" s="1015"/>
      <c r="S79" s="1017"/>
      <c r="T79" s="1015">
        <v>10</v>
      </c>
      <c r="U79" s="1014" t="s">
        <v>21</v>
      </c>
      <c r="V79" s="1015"/>
      <c r="W79" s="1016"/>
      <c r="X79" s="1015"/>
      <c r="Y79" s="1017"/>
      <c r="Z79" s="1015"/>
      <c r="AA79" s="1017"/>
      <c r="AB79" s="1015"/>
      <c r="AC79" s="1016"/>
      <c r="AD79" s="1174" t="s">
        <v>312</v>
      </c>
      <c r="AE79" s="1171" t="s">
        <v>313</v>
      </c>
    </row>
    <row r="80" spans="1:31" ht="12.75">
      <c r="A80" s="1047" t="s">
        <v>362</v>
      </c>
      <c r="B80" s="1048" t="s">
        <v>360</v>
      </c>
      <c r="C80" s="1081" t="s">
        <v>131</v>
      </c>
      <c r="D80" s="989">
        <f>SUM(F80,H80,J80,L80,N80,P80,R80,T80,V80,X80,Z80,AB80,AB80)</f>
        <v>8</v>
      </c>
      <c r="E80" s="989">
        <v>3</v>
      </c>
      <c r="F80" s="981"/>
      <c r="G80" s="983"/>
      <c r="H80" s="981"/>
      <c r="I80" s="983"/>
      <c r="J80" s="981"/>
      <c r="K80" s="982"/>
      <c r="L80" s="981"/>
      <c r="M80" s="983"/>
      <c r="N80" s="981"/>
      <c r="O80" s="983"/>
      <c r="P80" s="981"/>
      <c r="Q80" s="982"/>
      <c r="R80" s="981"/>
      <c r="S80" s="983"/>
      <c r="T80" s="981"/>
      <c r="U80" s="983"/>
      <c r="V80" s="981"/>
      <c r="W80" s="982"/>
      <c r="X80" s="981">
        <v>8</v>
      </c>
      <c r="Y80" s="983" t="s">
        <v>25</v>
      </c>
      <c r="Z80" s="981"/>
      <c r="AA80" s="983"/>
      <c r="AB80" s="981"/>
      <c r="AC80" s="982"/>
      <c r="AD80" s="1170"/>
      <c r="AE80" s="992"/>
    </row>
    <row r="81" spans="1:31" ht="12.75">
      <c r="A81" s="1049" t="s">
        <v>366</v>
      </c>
      <c r="B81" s="1067" t="s">
        <v>361</v>
      </c>
      <c r="C81" s="1082" t="s">
        <v>133</v>
      </c>
      <c r="D81" s="995">
        <f>SUM(F81,H81,J81,L81,N81,P81,R81,T81,V81,X81,Z81,AB81)</f>
        <v>10</v>
      </c>
      <c r="E81" s="995">
        <v>3</v>
      </c>
      <c r="F81" s="998"/>
      <c r="G81" s="997"/>
      <c r="H81" s="998"/>
      <c r="I81" s="997"/>
      <c r="J81" s="998"/>
      <c r="K81" s="999"/>
      <c r="L81" s="998"/>
      <c r="M81" s="997"/>
      <c r="N81" s="998"/>
      <c r="O81" s="997"/>
      <c r="P81" s="998"/>
      <c r="Q81" s="999"/>
      <c r="R81" s="998"/>
      <c r="S81" s="997"/>
      <c r="T81" s="998"/>
      <c r="U81" s="997"/>
      <c r="V81" s="998"/>
      <c r="W81" s="999"/>
      <c r="X81" s="998"/>
      <c r="Y81" s="997"/>
      <c r="Z81" s="998">
        <v>10</v>
      </c>
      <c r="AA81" s="997" t="s">
        <v>21</v>
      </c>
      <c r="AB81" s="998"/>
      <c r="AC81" s="1083"/>
      <c r="AD81" s="1173"/>
      <c r="AE81" s="1002"/>
    </row>
    <row r="82" spans="1:31" ht="12.75">
      <c r="A82" s="1058" t="s">
        <v>367</v>
      </c>
      <c r="B82" s="1084" t="s">
        <v>363</v>
      </c>
      <c r="C82" s="1085" t="s">
        <v>135</v>
      </c>
      <c r="D82" s="1072">
        <f>SUM(F82,H82,J82,L82,N82,P82,R82,T82,V82,X82,Z82,AB82)</f>
        <v>20</v>
      </c>
      <c r="E82" s="1072">
        <v>2</v>
      </c>
      <c r="F82" s="1073"/>
      <c r="G82" s="1074"/>
      <c r="H82" s="1073"/>
      <c r="I82" s="1074"/>
      <c r="J82" s="1073"/>
      <c r="K82" s="1075"/>
      <c r="L82" s="1073"/>
      <c r="M82" s="1074"/>
      <c r="N82" s="1073"/>
      <c r="O82" s="1074"/>
      <c r="P82" s="1073"/>
      <c r="Q82" s="1075"/>
      <c r="R82" s="1073"/>
      <c r="S82" s="1074"/>
      <c r="T82" s="1073"/>
      <c r="U82" s="1074"/>
      <c r="V82" s="1073"/>
      <c r="W82" s="1075"/>
      <c r="X82" s="1073"/>
      <c r="Y82" s="1074"/>
      <c r="Z82" s="1073"/>
      <c r="AA82" s="1074"/>
      <c r="AB82" s="1073">
        <v>20</v>
      </c>
      <c r="AC82" s="1075" t="s">
        <v>25</v>
      </c>
      <c r="AD82" s="1064"/>
      <c r="AE82" s="1078"/>
    </row>
    <row r="83" spans="1:31" ht="12.75">
      <c r="A83" s="1079"/>
      <c r="B83" s="1301" t="s">
        <v>364</v>
      </c>
      <c r="C83" s="1302"/>
      <c r="D83" s="1059"/>
      <c r="E83" s="1059"/>
      <c r="F83" s="1060"/>
      <c r="G83" s="1061"/>
      <c r="H83" s="1060"/>
      <c r="I83" s="1061"/>
      <c r="J83" s="1060"/>
      <c r="K83" s="1062"/>
      <c r="L83" s="1060"/>
      <c r="M83" s="1061"/>
      <c r="N83" s="1060"/>
      <c r="O83" s="1061"/>
      <c r="P83" s="1060"/>
      <c r="Q83" s="1062"/>
      <c r="R83" s="1060"/>
      <c r="S83" s="1061"/>
      <c r="T83" s="1060"/>
      <c r="U83" s="1061"/>
      <c r="V83" s="1060"/>
      <c r="W83" s="1062"/>
      <c r="X83" s="1060"/>
      <c r="Y83" s="1061"/>
      <c r="Z83" s="1060"/>
      <c r="AA83" s="1061"/>
      <c r="AB83" s="1060"/>
      <c r="AC83" s="1062"/>
      <c r="AD83" s="1064"/>
      <c r="AE83" s="1065"/>
    </row>
    <row r="84" spans="1:31" ht="12.75">
      <c r="A84" s="1079"/>
      <c r="B84" s="1301" t="s">
        <v>365</v>
      </c>
      <c r="C84" s="1302"/>
      <c r="D84" s="1059">
        <f>SUM(D85:D90)</f>
        <v>74</v>
      </c>
      <c r="E84" s="1059">
        <f>SUM(E85:E90)</f>
        <v>20</v>
      </c>
      <c r="F84" s="1060">
        <f>SUM(F85:F90)</f>
        <v>0</v>
      </c>
      <c r="G84" s="1061"/>
      <c r="H84" s="1060">
        <f>SUM(H85:H90)</f>
        <v>0</v>
      </c>
      <c r="I84" s="1061"/>
      <c r="J84" s="1060">
        <f>SUM(J85:J90)</f>
        <v>0</v>
      </c>
      <c r="K84" s="1062"/>
      <c r="L84" s="1060">
        <f>SUM(L85:L90)</f>
        <v>0</v>
      </c>
      <c r="M84" s="1061"/>
      <c r="N84" s="1060">
        <f>SUM(N85:N90)</f>
        <v>0</v>
      </c>
      <c r="O84" s="1061"/>
      <c r="P84" s="1060">
        <f>SUM(P85:P90)</f>
        <v>0</v>
      </c>
      <c r="Q84" s="1062"/>
      <c r="R84" s="1060">
        <f>SUM(R85:R90)</f>
        <v>0</v>
      </c>
      <c r="S84" s="1061"/>
      <c r="T84" s="1060">
        <f>SUM(T85:T90)</f>
        <v>18</v>
      </c>
      <c r="U84" s="1061"/>
      <c r="V84" s="1060">
        <f>SUM(V85:V90)</f>
        <v>0</v>
      </c>
      <c r="W84" s="1062"/>
      <c r="X84" s="1060">
        <f>SUM(X85:X90)</f>
        <v>16</v>
      </c>
      <c r="Y84" s="1061"/>
      <c r="Z84" s="1060">
        <f>SUM(Z85:Z90)</f>
        <v>20</v>
      </c>
      <c r="AA84" s="1061"/>
      <c r="AB84" s="1060">
        <f>SUM(AB85:AB90)</f>
        <v>20</v>
      </c>
      <c r="AC84" s="1062"/>
      <c r="AD84" s="1064"/>
      <c r="AE84" s="1065"/>
    </row>
    <row r="85" spans="1:31" ht="12.75">
      <c r="A85" s="1046" t="s">
        <v>368</v>
      </c>
      <c r="B85" s="1066" t="s">
        <v>384</v>
      </c>
      <c r="C85" s="1080" t="s">
        <v>187</v>
      </c>
      <c r="D85" s="978">
        <f aca="true" t="shared" si="5" ref="D85:D90">SUM(F85,H85,J85,L85,N85,P85,R85,T85,V85,X85,Z85,AB85)</f>
        <v>8</v>
      </c>
      <c r="E85" s="978">
        <v>4</v>
      </c>
      <c r="F85" s="1015"/>
      <c r="G85" s="1017"/>
      <c r="H85" s="1015"/>
      <c r="I85" s="1017"/>
      <c r="J85" s="1015"/>
      <c r="K85" s="1016"/>
      <c r="L85" s="1015"/>
      <c r="M85" s="1017"/>
      <c r="N85" s="1015"/>
      <c r="O85" s="1017"/>
      <c r="P85" s="1015"/>
      <c r="Q85" s="1016"/>
      <c r="R85" s="1015"/>
      <c r="S85" s="1017"/>
      <c r="T85" s="1015">
        <v>8</v>
      </c>
      <c r="U85" s="1017" t="s">
        <v>21</v>
      </c>
      <c r="V85" s="1015"/>
      <c r="W85" s="1016"/>
      <c r="X85" s="1015"/>
      <c r="Y85" s="1017"/>
      <c r="Z85" s="1015"/>
      <c r="AA85" s="1017"/>
      <c r="AB85" s="1015"/>
      <c r="AC85" s="1016"/>
      <c r="AD85" s="1174"/>
      <c r="AE85" s="985"/>
    </row>
    <row r="86" spans="1:31" ht="12.75">
      <c r="A86" s="1047" t="s">
        <v>369</v>
      </c>
      <c r="B86" s="1048" t="s">
        <v>385</v>
      </c>
      <c r="C86" s="1081" t="s">
        <v>173</v>
      </c>
      <c r="D86" s="978">
        <f t="shared" si="5"/>
        <v>10</v>
      </c>
      <c r="E86" s="989">
        <v>2</v>
      </c>
      <c r="F86" s="981"/>
      <c r="G86" s="983"/>
      <c r="H86" s="981"/>
      <c r="I86" s="983"/>
      <c r="J86" s="981"/>
      <c r="K86" s="982"/>
      <c r="L86" s="981"/>
      <c r="M86" s="983"/>
      <c r="N86" s="981"/>
      <c r="O86" s="983"/>
      <c r="P86" s="981"/>
      <c r="Q86" s="982"/>
      <c r="R86" s="981"/>
      <c r="S86" s="983"/>
      <c r="T86" s="981"/>
      <c r="U86" s="983"/>
      <c r="V86" s="981"/>
      <c r="W86" s="982"/>
      <c r="X86" s="981"/>
      <c r="Y86" s="983"/>
      <c r="Z86" s="981">
        <v>10</v>
      </c>
      <c r="AA86" s="983" t="s">
        <v>21</v>
      </c>
      <c r="AB86" s="981"/>
      <c r="AC86" s="982"/>
      <c r="AD86" s="1170"/>
      <c r="AE86" s="992"/>
    </row>
    <row r="87" spans="1:31" ht="22.5">
      <c r="A87" s="1047" t="s">
        <v>370</v>
      </c>
      <c r="B87" s="1048" t="s">
        <v>386</v>
      </c>
      <c r="C87" s="1081" t="s">
        <v>188</v>
      </c>
      <c r="D87" s="978">
        <f t="shared" si="5"/>
        <v>16</v>
      </c>
      <c r="E87" s="989">
        <v>3</v>
      </c>
      <c r="F87" s="981"/>
      <c r="G87" s="983"/>
      <c r="H87" s="981"/>
      <c r="I87" s="983"/>
      <c r="J87" s="981"/>
      <c r="K87" s="982"/>
      <c r="L87" s="981"/>
      <c r="M87" s="983"/>
      <c r="N87" s="981"/>
      <c r="O87" s="983"/>
      <c r="P87" s="981"/>
      <c r="Q87" s="982"/>
      <c r="R87" s="981"/>
      <c r="S87" s="983"/>
      <c r="T87" s="981"/>
      <c r="U87" s="983"/>
      <c r="V87" s="981"/>
      <c r="W87" s="982"/>
      <c r="X87" s="981">
        <v>16</v>
      </c>
      <c r="Y87" s="983" t="s">
        <v>21</v>
      </c>
      <c r="Z87" s="981"/>
      <c r="AA87" s="983"/>
      <c r="AB87" s="981"/>
      <c r="AC87" s="982"/>
      <c r="AD87" s="1170"/>
      <c r="AE87" s="992"/>
    </row>
    <row r="88" spans="1:31" ht="12.75">
      <c r="A88" s="1047" t="s">
        <v>371</v>
      </c>
      <c r="B88" s="1048" t="s">
        <v>387</v>
      </c>
      <c r="C88" s="1081" t="s">
        <v>126</v>
      </c>
      <c r="D88" s="978">
        <f t="shared" si="5"/>
        <v>10</v>
      </c>
      <c r="E88" s="989">
        <v>3</v>
      </c>
      <c r="F88" s="981"/>
      <c r="G88" s="983"/>
      <c r="H88" s="981"/>
      <c r="I88" s="983"/>
      <c r="J88" s="981"/>
      <c r="K88" s="982"/>
      <c r="L88" s="981"/>
      <c r="M88" s="983"/>
      <c r="N88" s="981"/>
      <c r="O88" s="983"/>
      <c r="P88" s="981"/>
      <c r="Q88" s="982"/>
      <c r="R88" s="981"/>
      <c r="S88" s="983"/>
      <c r="T88" s="981">
        <v>10</v>
      </c>
      <c r="U88" s="983" t="s">
        <v>21</v>
      </c>
      <c r="V88" s="981"/>
      <c r="W88" s="982"/>
      <c r="X88" s="981"/>
      <c r="Y88" s="983"/>
      <c r="Z88" s="981"/>
      <c r="AA88" s="983"/>
      <c r="AB88" s="981"/>
      <c r="AC88" s="982"/>
      <c r="AD88" s="1170" t="s">
        <v>63</v>
      </c>
      <c r="AE88" s="1171" t="s">
        <v>292</v>
      </c>
    </row>
    <row r="89" spans="1:31" ht="12.75">
      <c r="A89" s="1047" t="s">
        <v>372</v>
      </c>
      <c r="B89" s="1048" t="s">
        <v>388</v>
      </c>
      <c r="C89" s="1081" t="s">
        <v>189</v>
      </c>
      <c r="D89" s="978">
        <f t="shared" si="5"/>
        <v>10</v>
      </c>
      <c r="E89" s="989">
        <v>5</v>
      </c>
      <c r="F89" s="981"/>
      <c r="G89" s="983"/>
      <c r="H89" s="981"/>
      <c r="I89" s="983"/>
      <c r="J89" s="981"/>
      <c r="K89" s="982"/>
      <c r="L89" s="981"/>
      <c r="M89" s="983"/>
      <c r="N89" s="981"/>
      <c r="O89" s="983"/>
      <c r="P89" s="981"/>
      <c r="Q89" s="982"/>
      <c r="R89" s="981"/>
      <c r="S89" s="983"/>
      <c r="T89" s="981"/>
      <c r="U89" s="983"/>
      <c r="V89" s="981"/>
      <c r="W89" s="982"/>
      <c r="X89" s="981"/>
      <c r="Y89" s="983"/>
      <c r="Z89" s="981">
        <v>10</v>
      </c>
      <c r="AA89" s="983" t="s">
        <v>21</v>
      </c>
      <c r="AB89" s="981"/>
      <c r="AC89" s="982"/>
      <c r="AD89" s="991"/>
      <c r="AE89" s="992"/>
    </row>
    <row r="90" spans="1:31" ht="12.75">
      <c r="A90" s="1049" t="s">
        <v>374</v>
      </c>
      <c r="B90" s="1067" t="s">
        <v>389</v>
      </c>
      <c r="C90" s="1082" t="s">
        <v>190</v>
      </c>
      <c r="D90" s="978">
        <f t="shared" si="5"/>
        <v>20</v>
      </c>
      <c r="E90" s="995">
        <v>3</v>
      </c>
      <c r="F90" s="998"/>
      <c r="G90" s="997"/>
      <c r="H90" s="998"/>
      <c r="I90" s="997"/>
      <c r="J90" s="998"/>
      <c r="K90" s="999"/>
      <c r="L90" s="998"/>
      <c r="M90" s="997"/>
      <c r="N90" s="998"/>
      <c r="O90" s="997"/>
      <c r="P90" s="998"/>
      <c r="Q90" s="999"/>
      <c r="R90" s="998"/>
      <c r="S90" s="997"/>
      <c r="T90" s="998"/>
      <c r="U90" s="997"/>
      <c r="V90" s="998"/>
      <c r="W90" s="999"/>
      <c r="X90" s="998"/>
      <c r="Y90" s="997"/>
      <c r="Z90" s="998"/>
      <c r="AA90" s="997"/>
      <c r="AB90" s="998">
        <v>20</v>
      </c>
      <c r="AC90" s="999" t="s">
        <v>25</v>
      </c>
      <c r="AD90" s="1001"/>
      <c r="AE90" s="1002"/>
    </row>
    <row r="91" spans="1:31" ht="12.75">
      <c r="A91" s="1079"/>
      <c r="B91" s="1299" t="s">
        <v>116</v>
      </c>
      <c r="C91" s="1300"/>
      <c r="D91" s="1059">
        <f>SUM(D92:D95)</f>
        <v>36</v>
      </c>
      <c r="E91" s="1059">
        <f>SUM(E92:E95)</f>
        <v>10</v>
      </c>
      <c r="F91" s="1060">
        <f>SUM(F92:F95)</f>
        <v>0</v>
      </c>
      <c r="G91" s="1061"/>
      <c r="H91" s="1060">
        <f>SUM(H92:H95)</f>
        <v>0</v>
      </c>
      <c r="I91" s="1061"/>
      <c r="J91" s="1060">
        <f>SUM(J92:J95)</f>
        <v>0</v>
      </c>
      <c r="K91" s="1062"/>
      <c r="L91" s="1060">
        <f>SUM(L92:L95)</f>
        <v>0</v>
      </c>
      <c r="M91" s="1061"/>
      <c r="N91" s="1060">
        <f>SUM(N92:N95)</f>
        <v>0</v>
      </c>
      <c r="O91" s="1061"/>
      <c r="P91" s="1060">
        <f>SUM(P92:P95)</f>
        <v>0</v>
      </c>
      <c r="Q91" s="1062"/>
      <c r="R91" s="1060">
        <f>SUM(R92:R95)</f>
        <v>0</v>
      </c>
      <c r="S91" s="1061"/>
      <c r="T91" s="1060">
        <f>SUM(T92:T96)</f>
        <v>0</v>
      </c>
      <c r="U91" s="1061"/>
      <c r="V91" s="1060">
        <f>SUM(V92:V95)</f>
        <v>0</v>
      </c>
      <c r="W91" s="1062"/>
      <c r="X91" s="1060">
        <f>SUM(X92:X95)</f>
        <v>16</v>
      </c>
      <c r="Y91" s="1061"/>
      <c r="Z91" s="1060">
        <f>SUM(Z92:Z95)</f>
        <v>20</v>
      </c>
      <c r="AA91" s="1061"/>
      <c r="AB91" s="1060">
        <f>SUM(AB92:AB95)</f>
        <v>0</v>
      </c>
      <c r="AC91" s="1062"/>
      <c r="AD91" s="1064"/>
      <c r="AE91" s="1065"/>
    </row>
    <row r="92" spans="1:31" ht="12.75">
      <c r="A92" s="1046" t="s">
        <v>375</v>
      </c>
      <c r="B92" s="1120" t="s">
        <v>567</v>
      </c>
      <c r="C92" s="1080" t="s">
        <v>373</v>
      </c>
      <c r="D92" s="978">
        <f>SUM(F92,H92,J92,L92,N92,P92,R92,T92,V92,X92,Z92,AB92)</f>
        <v>8</v>
      </c>
      <c r="E92" s="978">
        <v>3</v>
      </c>
      <c r="F92" s="1015"/>
      <c r="G92" s="1017"/>
      <c r="H92" s="1015"/>
      <c r="I92" s="1017"/>
      <c r="J92" s="1015"/>
      <c r="K92" s="1016"/>
      <c r="L92" s="1015"/>
      <c r="M92" s="1017"/>
      <c r="N92" s="1015"/>
      <c r="O92" s="1017"/>
      <c r="P92" s="1015"/>
      <c r="Q92" s="1016"/>
      <c r="R92" s="1015"/>
      <c r="S92" s="1017"/>
      <c r="T92" s="1015"/>
      <c r="U92" s="1017"/>
      <c r="V92" s="1015"/>
      <c r="W92" s="1016"/>
      <c r="X92" s="1015">
        <v>8</v>
      </c>
      <c r="Y92" s="1017" t="s">
        <v>21</v>
      </c>
      <c r="Z92" s="1015"/>
      <c r="AA92" s="1017"/>
      <c r="AB92" s="1015"/>
      <c r="AC92" s="1016"/>
      <c r="AD92" s="984"/>
      <c r="AE92" s="985"/>
    </row>
    <row r="93" spans="1:31" ht="12.75">
      <c r="A93" s="1049" t="s">
        <v>376</v>
      </c>
      <c r="B93" s="1120" t="s">
        <v>568</v>
      </c>
      <c r="C93" s="1082" t="s">
        <v>74</v>
      </c>
      <c r="D93" s="995">
        <f>SUM(F93,H93,J93,L93,N93,P93,R93,T93,V93,X93,Z93,AB93)</f>
        <v>8</v>
      </c>
      <c r="E93" s="995">
        <v>2</v>
      </c>
      <c r="F93" s="998"/>
      <c r="G93" s="997"/>
      <c r="H93" s="998"/>
      <c r="I93" s="997"/>
      <c r="J93" s="998"/>
      <c r="K93" s="999"/>
      <c r="L93" s="998"/>
      <c r="M93" s="997"/>
      <c r="N93" s="998"/>
      <c r="O93" s="997"/>
      <c r="P93" s="998"/>
      <c r="Q93" s="999"/>
      <c r="R93" s="998"/>
      <c r="S93" s="997"/>
      <c r="T93" s="998"/>
      <c r="U93" s="997"/>
      <c r="V93" s="998"/>
      <c r="W93" s="999"/>
      <c r="X93" s="998">
        <v>8</v>
      </c>
      <c r="Y93" s="997" t="s">
        <v>21</v>
      </c>
      <c r="Z93" s="998"/>
      <c r="AA93" s="997"/>
      <c r="AB93" s="998"/>
      <c r="AC93" s="999"/>
      <c r="AD93" s="1001"/>
      <c r="AE93" s="1002"/>
    </row>
    <row r="94" spans="1:31" ht="12.75">
      <c r="A94" s="1049" t="s">
        <v>377</v>
      </c>
      <c r="B94" s="1120" t="s">
        <v>569</v>
      </c>
      <c r="C94" s="1082" t="s">
        <v>75</v>
      </c>
      <c r="D94" s="995">
        <f>SUM(F94,H94,J94,L94,N94,P94,R94,T94,V94,X94,Z94,AB94)</f>
        <v>10</v>
      </c>
      <c r="E94" s="995">
        <v>2</v>
      </c>
      <c r="F94" s="998"/>
      <c r="G94" s="997"/>
      <c r="H94" s="998"/>
      <c r="I94" s="997"/>
      <c r="J94" s="998"/>
      <c r="K94" s="999"/>
      <c r="L94" s="998"/>
      <c r="M94" s="997"/>
      <c r="N94" s="998"/>
      <c r="O94" s="997"/>
      <c r="P94" s="998"/>
      <c r="Q94" s="999"/>
      <c r="R94" s="998"/>
      <c r="S94" s="997"/>
      <c r="T94" s="998"/>
      <c r="U94" s="997"/>
      <c r="V94" s="998"/>
      <c r="W94" s="999"/>
      <c r="X94" s="998"/>
      <c r="Y94" s="997"/>
      <c r="Z94" s="998">
        <v>10</v>
      </c>
      <c r="AA94" s="997" t="s">
        <v>21</v>
      </c>
      <c r="AB94" s="998"/>
      <c r="AC94" s="999"/>
      <c r="AD94" s="1001"/>
      <c r="AE94" s="1002"/>
    </row>
    <row r="95" spans="1:31" ht="13.5" thickBot="1">
      <c r="A95" s="1049" t="s">
        <v>400</v>
      </c>
      <c r="B95" s="1123" t="s">
        <v>570</v>
      </c>
      <c r="C95" s="1082" t="s">
        <v>194</v>
      </c>
      <c r="D95" s="995">
        <f>SUM(F95,H95,J95,L95,N95,P95,R95,T95,V95,X95,Z95,AB95)</f>
        <v>10</v>
      </c>
      <c r="E95" s="995">
        <v>3</v>
      </c>
      <c r="F95" s="998"/>
      <c r="G95" s="997"/>
      <c r="H95" s="998"/>
      <c r="I95" s="997"/>
      <c r="J95" s="998"/>
      <c r="K95" s="999"/>
      <c r="L95" s="998"/>
      <c r="M95" s="997"/>
      <c r="N95" s="998"/>
      <c r="O95" s="997"/>
      <c r="P95" s="998"/>
      <c r="Q95" s="999"/>
      <c r="R95" s="998"/>
      <c r="S95" s="997"/>
      <c r="T95" s="998"/>
      <c r="U95" s="997"/>
      <c r="V95" s="998"/>
      <c r="W95" s="999"/>
      <c r="X95" s="998"/>
      <c r="Y95" s="997"/>
      <c r="Z95" s="998">
        <v>10</v>
      </c>
      <c r="AA95" s="997" t="s">
        <v>21</v>
      </c>
      <c r="AB95" s="998"/>
      <c r="AC95" s="999"/>
      <c r="AD95" s="1001"/>
      <c r="AE95" s="1002"/>
    </row>
    <row r="96" spans="1:31" ht="13.5" thickBot="1">
      <c r="A96" s="1086" t="s">
        <v>401</v>
      </c>
      <c r="B96" s="1124" t="s">
        <v>571</v>
      </c>
      <c r="C96" s="1087" t="s">
        <v>45</v>
      </c>
      <c r="D96" s="1087">
        <v>2</v>
      </c>
      <c r="E96" s="1087">
        <v>15</v>
      </c>
      <c r="F96" s="1088"/>
      <c r="G96" s="1089"/>
      <c r="H96" s="1088"/>
      <c r="I96" s="1089"/>
      <c r="J96" s="1088"/>
      <c r="K96" s="1090"/>
      <c r="L96" s="1088"/>
      <c r="M96" s="1089"/>
      <c r="N96" s="1088"/>
      <c r="O96" s="1089"/>
      <c r="P96" s="1088"/>
      <c r="Q96" s="1090"/>
      <c r="R96" s="1088"/>
      <c r="S96" s="1089"/>
      <c r="T96" s="1088"/>
      <c r="U96" s="1089"/>
      <c r="V96" s="1088"/>
      <c r="W96" s="1090"/>
      <c r="X96" s="1088"/>
      <c r="Y96" s="1089"/>
      <c r="Z96" s="1088">
        <v>2</v>
      </c>
      <c r="AA96" s="1089"/>
      <c r="AB96" s="1088"/>
      <c r="AC96" s="1090"/>
      <c r="AD96" s="1091"/>
      <c r="AE96" s="1092"/>
    </row>
    <row r="97" spans="1:31" ht="12.75">
      <c r="A97" s="1093"/>
      <c r="B97" s="903"/>
      <c r="C97" s="1094" t="s">
        <v>378</v>
      </c>
      <c r="D97" s="1094">
        <f>SUM(D8,D19,D27,D53,D96)</f>
        <v>542</v>
      </c>
      <c r="E97" s="1095">
        <f>SUM(E8,E19,E27,E53)</f>
        <v>210</v>
      </c>
      <c r="F97" s="1096">
        <f>SUM(F8+F19+F27+F53)</f>
        <v>50</v>
      </c>
      <c r="G97" s="1097"/>
      <c r="H97" s="1098">
        <f>SUM(H8+H19+H27+H53)</f>
        <v>50</v>
      </c>
      <c r="I97" s="1097"/>
      <c r="J97" s="1098">
        <f>SUM(J8+J19+J27+J53)</f>
        <v>20</v>
      </c>
      <c r="K97" s="1099"/>
      <c r="L97" s="1098">
        <f>SUM(L8+L19+L27+L53)</f>
        <v>50</v>
      </c>
      <c r="M97" s="1097"/>
      <c r="N97" s="1098">
        <f>SUM(N8+N19+N27+N53)</f>
        <v>50</v>
      </c>
      <c r="O97" s="1097"/>
      <c r="P97" s="1098">
        <f>SUM(P8+P19+P27+P53)</f>
        <v>30</v>
      </c>
      <c r="Q97" s="1099"/>
      <c r="R97" s="1098">
        <f>SUM(R8+R19+R27+R53)</f>
        <v>50</v>
      </c>
      <c r="S97" s="1097"/>
      <c r="T97" s="1098">
        <f>SUM(T8+T19+T27+T53)</f>
        <v>50</v>
      </c>
      <c r="U97" s="1097"/>
      <c r="V97" s="1098">
        <f>SUM(V8+V19+V27+V53)</f>
        <v>50</v>
      </c>
      <c r="W97" s="1099"/>
      <c r="X97" s="1098">
        <f>SUM(X8+X19+X27+X53)</f>
        <v>50</v>
      </c>
      <c r="Y97" s="1097"/>
      <c r="Z97" s="1098">
        <f>SUM(Z96+Z8+Z19+Z27+Z53)</f>
        <v>52</v>
      </c>
      <c r="AA97" s="1097"/>
      <c r="AB97" s="1098">
        <f>SUM(AB8+AB19+AB27+AB53)</f>
        <v>40</v>
      </c>
      <c r="AC97" s="1099"/>
      <c r="AD97" s="1100"/>
      <c r="AE97" s="1095"/>
    </row>
    <row r="98" spans="1:31" ht="12.75">
      <c r="A98" s="1071"/>
      <c r="B98" s="1101"/>
      <c r="C98" s="1072" t="s">
        <v>379</v>
      </c>
      <c r="D98" s="1072">
        <f>SUM(G98,I98,K98,M98,O98,Q98,S98,U98,W98,Y98,AA98,AC98)</f>
        <v>50</v>
      </c>
      <c r="E98" s="1078"/>
      <c r="F98" s="1102"/>
      <c r="G98" s="1074">
        <f>COUNTIF(G9:G96,"*V*")</f>
        <v>5</v>
      </c>
      <c r="H98" s="1073"/>
      <c r="I98" s="1074">
        <f>COUNTIF(I9:I96,"*V*")</f>
        <v>5</v>
      </c>
      <c r="J98" s="1073"/>
      <c r="K98" s="1075">
        <f>COUNTIF(K9:K96,"*V*")</f>
        <v>0</v>
      </c>
      <c r="L98" s="1073"/>
      <c r="M98" s="1074">
        <f>COUNTIF(M9:M96,"*V*")</f>
        <v>5</v>
      </c>
      <c r="N98" s="1073"/>
      <c r="O98" s="1074">
        <f>COUNTIF(O9:O96,"*V*")</f>
        <v>5</v>
      </c>
      <c r="P98" s="1073"/>
      <c r="Q98" s="1075">
        <f>COUNTIF(Q9:Q96,"*V*")</f>
        <v>0</v>
      </c>
      <c r="R98" s="1073"/>
      <c r="S98" s="1074">
        <f>COUNTIF(S9:S96,"*V*")</f>
        <v>6</v>
      </c>
      <c r="T98" s="1073"/>
      <c r="U98" s="1074">
        <f>COUNTIF(U9:U96,"*V*")</f>
        <v>8</v>
      </c>
      <c r="V98" s="1073"/>
      <c r="W98" s="1075">
        <f>COUNTIF(W9:W96,"*V*")</f>
        <v>1</v>
      </c>
      <c r="X98" s="1073"/>
      <c r="Y98" s="1074">
        <f>COUNTIF(Y9:Y96,"*V*")</f>
        <v>7</v>
      </c>
      <c r="Z98" s="1073"/>
      <c r="AA98" s="1074">
        <f>COUNTIF(AA9:AA96,"*V*")</f>
        <v>8</v>
      </c>
      <c r="AB98" s="1073"/>
      <c r="AC98" s="1075">
        <f>COUNTIF(AC9:AC96,"*V*")</f>
        <v>0</v>
      </c>
      <c r="AD98" s="1077"/>
      <c r="AE98" s="1078"/>
    </row>
    <row r="99" spans="1:31" ht="12.75">
      <c r="A99" s="1071"/>
      <c r="B99" s="1101"/>
      <c r="C99" s="1072" t="s">
        <v>380</v>
      </c>
      <c r="D99" s="1072">
        <f>SUM(G99,I99,K99,M99,O99,Q99,S99,U99,W99,Y99,AA99,AC99)</f>
        <v>23</v>
      </c>
      <c r="E99" s="1078"/>
      <c r="F99" s="1102"/>
      <c r="G99" s="1074">
        <f>COUNTIF(G9:G96,"*f*")</f>
        <v>2</v>
      </c>
      <c r="H99" s="1073"/>
      <c r="I99" s="1074">
        <f>COUNTIF(I9:I96,"*f*")</f>
        <v>2</v>
      </c>
      <c r="J99" s="1073"/>
      <c r="K99" s="1075">
        <f>COUNTIF(K9:K96,"*f*")</f>
        <v>1</v>
      </c>
      <c r="L99" s="1073"/>
      <c r="M99" s="1074">
        <f>COUNTIF(M9:M96,"*f*")</f>
        <v>2</v>
      </c>
      <c r="N99" s="1073"/>
      <c r="O99" s="1074">
        <f>COUNTIF(O9:O96,"*f*")</f>
        <v>1</v>
      </c>
      <c r="P99" s="1073"/>
      <c r="Q99" s="1075">
        <f>COUNTIF(Q9:Q96,"*f*")</f>
        <v>2</v>
      </c>
      <c r="R99" s="1073"/>
      <c r="S99" s="1074">
        <f>COUNTIF(S9:S96,"*f*")</f>
        <v>2</v>
      </c>
      <c r="T99" s="1073"/>
      <c r="U99" s="1074">
        <f>COUNTIF(U9:U96,"*f*")</f>
        <v>1</v>
      </c>
      <c r="V99" s="1073"/>
      <c r="W99" s="1075">
        <f>COUNTIF(W9:W96,"*f*")</f>
        <v>5</v>
      </c>
      <c r="X99" s="1073"/>
      <c r="Y99" s="1074">
        <f>COUNTIF(Y9:Y96,"*f*")</f>
        <v>1</v>
      </c>
      <c r="Z99" s="1073"/>
      <c r="AA99" s="1074">
        <f>COUNTIF(AA9:AA96,"*f*")</f>
        <v>0</v>
      </c>
      <c r="AB99" s="1073"/>
      <c r="AC99" s="1075">
        <f>COUNTIF(AC9:AC96,"*f*")</f>
        <v>4</v>
      </c>
      <c r="AD99" s="1077"/>
      <c r="AE99" s="1078"/>
    </row>
    <row r="100" spans="1:31" ht="13.5" thickBot="1">
      <c r="A100" s="1103"/>
      <c r="B100" s="1104"/>
      <c r="C100" s="1105" t="s">
        <v>381</v>
      </c>
      <c r="D100" s="1106">
        <f>SUM(D98+D99)</f>
        <v>73</v>
      </c>
      <c r="E100" s="1107"/>
      <c r="F100" s="1108"/>
      <c r="G100" s="1109">
        <f>SUM(G98:G99)</f>
        <v>7</v>
      </c>
      <c r="H100" s="1110"/>
      <c r="I100" s="1109">
        <f>SUM(I98:I99)</f>
        <v>7</v>
      </c>
      <c r="J100" s="1110"/>
      <c r="K100" s="1111">
        <f>SUM(K98:K99)</f>
        <v>1</v>
      </c>
      <c r="L100" s="1110"/>
      <c r="M100" s="1109">
        <f>SUM(M98+M99)</f>
        <v>7</v>
      </c>
      <c r="N100" s="1110"/>
      <c r="O100" s="1109">
        <f>SUM(O98+O99)</f>
        <v>6</v>
      </c>
      <c r="P100" s="1110"/>
      <c r="Q100" s="1111">
        <f>SUM(Q98+Q99)</f>
        <v>2</v>
      </c>
      <c r="R100" s="1110"/>
      <c r="S100" s="1109">
        <f>SUM(S98+S99)</f>
        <v>8</v>
      </c>
      <c r="T100" s="1110"/>
      <c r="U100" s="1109">
        <f>SUM(U98+U99)</f>
        <v>9</v>
      </c>
      <c r="V100" s="1110"/>
      <c r="W100" s="1111">
        <f>SUM(W98+W99)</f>
        <v>6</v>
      </c>
      <c r="X100" s="1110"/>
      <c r="Y100" s="1109">
        <f>SUM(Y98+Y99)</f>
        <v>8</v>
      </c>
      <c r="Z100" s="1110"/>
      <c r="AA100" s="1109">
        <f>SUM(AA98+AA99)</f>
        <v>8</v>
      </c>
      <c r="AB100" s="1110"/>
      <c r="AC100" s="1111">
        <f>SUM(AC98+AC99)</f>
        <v>4</v>
      </c>
      <c r="AD100" s="1112"/>
      <c r="AE100" s="1113"/>
    </row>
    <row r="102" spans="3:31" ht="25.5" customHeight="1">
      <c r="C102" s="1114" t="s">
        <v>76</v>
      </c>
      <c r="D102" s="1313" t="s">
        <v>382</v>
      </c>
      <c r="E102" s="1313"/>
      <c r="F102" s="1313"/>
      <c r="G102" s="1313"/>
      <c r="H102" s="1313"/>
      <c r="I102" s="1313"/>
      <c r="J102" s="1313"/>
      <c r="K102" s="1313"/>
      <c r="L102" s="1313"/>
      <c r="M102" s="1313"/>
      <c r="N102" s="1313"/>
      <c r="O102" s="1313"/>
      <c r="P102" s="1313"/>
      <c r="Q102" s="1313"/>
      <c r="R102" s="1313"/>
      <c r="S102" s="1313"/>
      <c r="T102" s="1313"/>
      <c r="U102" s="1313"/>
      <c r="V102" s="1313"/>
      <c r="W102" s="1313"/>
      <c r="X102" s="1313"/>
      <c r="Y102" s="1313"/>
      <c r="Z102" s="1313"/>
      <c r="AA102" s="1313"/>
      <c r="AB102" s="1313"/>
      <c r="AC102" s="1313"/>
      <c r="AD102" s="1313"/>
      <c r="AE102" s="1313"/>
    </row>
    <row r="104" spans="3:31" ht="12.75">
      <c r="C104" s="1" t="s">
        <v>383</v>
      </c>
      <c r="D104" s="1296" t="s">
        <v>79</v>
      </c>
      <c r="E104" s="1296"/>
      <c r="F104" s="1296"/>
      <c r="G104" s="1296"/>
      <c r="H104" s="1296"/>
      <c r="I104" s="1296"/>
      <c r="J104" s="1296"/>
      <c r="K104" s="1296"/>
      <c r="L104" s="1296"/>
      <c r="M104" s="1296"/>
      <c r="N104" s="1296"/>
      <c r="O104" s="1296"/>
      <c r="P104" s="1296"/>
      <c r="Q104" s="1296"/>
      <c r="R104" s="1296"/>
      <c r="S104" s="1296"/>
      <c r="T104" s="1296"/>
      <c r="U104" s="1296"/>
      <c r="V104" s="1296"/>
      <c r="W104" s="1296"/>
      <c r="X104" s="1296"/>
      <c r="Y104" s="1296"/>
      <c r="Z104" s="1296"/>
      <c r="AA104" s="1296"/>
      <c r="AB104" s="1296"/>
      <c r="AC104" s="1296"/>
      <c r="AD104" s="1296"/>
      <c r="AE104" s="1296"/>
    </row>
    <row r="105" spans="4:31" ht="12.75">
      <c r="D105" s="1296" t="s">
        <v>81</v>
      </c>
      <c r="E105" s="1296"/>
      <c r="F105" s="1296"/>
      <c r="G105" s="1296"/>
      <c r="H105" s="1296"/>
      <c r="I105" s="1296"/>
      <c r="J105" s="1296"/>
      <c r="K105" s="1296"/>
      <c r="L105" s="1296"/>
      <c r="M105" s="1296"/>
      <c r="N105" s="1296"/>
      <c r="O105" s="1296"/>
      <c r="P105" s="1296"/>
      <c r="Q105" s="1296"/>
      <c r="R105" s="1296"/>
      <c r="S105" s="1296"/>
      <c r="T105" s="1296"/>
      <c r="U105" s="1296"/>
      <c r="V105" s="1296"/>
      <c r="W105" s="1296"/>
      <c r="X105" s="1296"/>
      <c r="Y105" s="1296"/>
      <c r="Z105" s="1296"/>
      <c r="AA105" s="1296"/>
      <c r="AB105" s="1296"/>
      <c r="AC105" s="1296"/>
      <c r="AD105" s="1296"/>
      <c r="AE105" s="1296"/>
    </row>
  </sheetData>
  <sheetProtection/>
  <mergeCells count="33">
    <mergeCell ref="F4:K4"/>
    <mergeCell ref="F5:G5"/>
    <mergeCell ref="H5:I5"/>
    <mergeCell ref="J5:K5"/>
    <mergeCell ref="L4:Q4"/>
    <mergeCell ref="L5:M5"/>
    <mergeCell ref="N5:O5"/>
    <mergeCell ref="P5:Q5"/>
    <mergeCell ref="D104:AE104"/>
    <mergeCell ref="D105:AE105"/>
    <mergeCell ref="AD8:AE8"/>
    <mergeCell ref="R5:S5"/>
    <mergeCell ref="T5:U5"/>
    <mergeCell ref="V5:W5"/>
    <mergeCell ref="D102:AE102"/>
    <mergeCell ref="AD9:AE9"/>
    <mergeCell ref="B74:C74"/>
    <mergeCell ref="B78:C78"/>
    <mergeCell ref="B83:C83"/>
    <mergeCell ref="B84:C84"/>
    <mergeCell ref="B41:C41"/>
    <mergeCell ref="B64:C64"/>
    <mergeCell ref="B72:C72"/>
    <mergeCell ref="C1:AE1"/>
    <mergeCell ref="C2:AE2"/>
    <mergeCell ref="C3:AE3"/>
    <mergeCell ref="B91:C91"/>
    <mergeCell ref="B73:C73"/>
    <mergeCell ref="X4:AC4"/>
    <mergeCell ref="X5:Y5"/>
    <mergeCell ref="Z5:AA5"/>
    <mergeCell ref="AB5:AC5"/>
    <mergeCell ref="R4:W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&amp;LBudapesti Műszaki Főiskola
Keleti Károly Gazdasági Kar&amp;RÉrvényes: 2008/2009 tanévtől</oddHeader>
    <oddFooter>&amp;LBudapest, &amp;D&amp;CMűszaki Menedzser BSc szak
Távoktatás tagozat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Pogátsnik Monika</cp:lastModifiedBy>
  <cp:lastPrinted>2012-12-03T13:47:00Z</cp:lastPrinted>
  <dcterms:created xsi:type="dcterms:W3CDTF">2005-12-01T13:59:23Z</dcterms:created>
  <dcterms:modified xsi:type="dcterms:W3CDTF">2014-03-27T07:51:51Z</dcterms:modified>
  <cp:category/>
  <cp:version/>
  <cp:contentType/>
  <cp:contentStatus/>
</cp:coreProperties>
</file>