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Rozi\OE\TESZI\Mérnökinformatikus_MSc\"/>
    </mc:Choice>
  </mc:AlternateContent>
  <xr:revisionPtr revIDLastSave="0" documentId="13_ncr:1_{DB81772A-E727-4DAE-AC29-15E21DBA724A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MI MSc F tanterv nappali 2023" sheetId="2" r:id="rId1"/>
  </sheets>
  <definedNames>
    <definedName name="_xlnm.Print_Area" localSheetId="0">'MI MSc F tanterv nappali 2023'!$A$1:$AB$79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4" i="2" l="1"/>
  <c r="Z73" i="2"/>
  <c r="Z72" i="2"/>
  <c r="Z71" i="2"/>
  <c r="Z70" i="2"/>
  <c r="X68" i="2"/>
  <c r="S68" i="2"/>
  <c r="S66" i="2" s="1"/>
  <c r="N68" i="2"/>
  <c r="I68" i="2"/>
  <c r="X67" i="2"/>
  <c r="X66" i="2" s="1"/>
  <c r="S67" i="2"/>
  <c r="N67" i="2"/>
  <c r="I67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E56" i="2"/>
  <c r="E55" i="2" s="1"/>
  <c r="D56" i="2"/>
  <c r="D55" i="2" s="1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AB54" i="2"/>
  <c r="AA54" i="2"/>
  <c r="E54" i="2"/>
  <c r="AB53" i="2"/>
  <c r="AA53" i="2"/>
  <c r="E53" i="2"/>
  <c r="E52" i="2"/>
  <c r="Y51" i="2"/>
  <c r="W51" i="2"/>
  <c r="V51" i="2"/>
  <c r="U51" i="2"/>
  <c r="T51" i="2"/>
  <c r="R51" i="2"/>
  <c r="Q51" i="2"/>
  <c r="P51" i="2"/>
  <c r="O51" i="2"/>
  <c r="M51" i="2"/>
  <c r="L51" i="2"/>
  <c r="K51" i="2"/>
  <c r="J51" i="2"/>
  <c r="H51" i="2"/>
  <c r="G51" i="2"/>
  <c r="F51" i="2"/>
  <c r="D51" i="2"/>
  <c r="AA50" i="2"/>
  <c r="E50" i="2"/>
  <c r="D50" i="2"/>
  <c r="E49" i="2"/>
  <c r="D49" i="2"/>
  <c r="E48" i="2"/>
  <c r="D48" i="2"/>
  <c r="E47" i="2"/>
  <c r="D47" i="2"/>
  <c r="E46" i="2"/>
  <c r="D46" i="2"/>
  <c r="E45" i="2"/>
  <c r="D45" i="2"/>
  <c r="Y44" i="2"/>
  <c r="W44" i="2"/>
  <c r="V44" i="2"/>
  <c r="U44" i="2"/>
  <c r="T44" i="2"/>
  <c r="R44" i="2"/>
  <c r="Q44" i="2"/>
  <c r="P44" i="2"/>
  <c r="O44" i="2"/>
  <c r="M44" i="2"/>
  <c r="L44" i="2"/>
  <c r="K44" i="2"/>
  <c r="J44" i="2"/>
  <c r="H44" i="2"/>
  <c r="G44" i="2"/>
  <c r="F44" i="2"/>
  <c r="E43" i="2"/>
  <c r="D43" i="2"/>
  <c r="AB42" i="2"/>
  <c r="AA42" i="2"/>
  <c r="E42" i="2"/>
  <c r="D42" i="2"/>
  <c r="E41" i="2"/>
  <c r="D41" i="2"/>
  <c r="E40" i="2"/>
  <c r="D40" i="2"/>
  <c r="E39" i="2"/>
  <c r="D39" i="2"/>
  <c r="E38" i="2"/>
  <c r="D38" i="2"/>
  <c r="Y37" i="2"/>
  <c r="W37" i="2"/>
  <c r="V37" i="2"/>
  <c r="U37" i="2"/>
  <c r="T37" i="2"/>
  <c r="R37" i="2"/>
  <c r="Q37" i="2"/>
  <c r="P37" i="2"/>
  <c r="O37" i="2"/>
  <c r="M37" i="2"/>
  <c r="L37" i="2"/>
  <c r="K37" i="2"/>
  <c r="J37" i="2"/>
  <c r="H37" i="2"/>
  <c r="G37" i="2"/>
  <c r="F37" i="2"/>
  <c r="E36" i="2"/>
  <c r="D36" i="2"/>
  <c r="E35" i="2"/>
  <c r="D35" i="2"/>
  <c r="E34" i="2"/>
  <c r="D34" i="2"/>
  <c r="E33" i="2"/>
  <c r="D33" i="2"/>
  <c r="E32" i="2"/>
  <c r="D32" i="2"/>
  <c r="E31" i="2"/>
  <c r="D31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29" i="2"/>
  <c r="D29" i="2"/>
  <c r="E28" i="2"/>
  <c r="D28" i="2"/>
  <c r="E27" i="2"/>
  <c r="D27" i="2"/>
  <c r="E26" i="2"/>
  <c r="D26" i="2"/>
  <c r="E25" i="2"/>
  <c r="D25" i="2"/>
  <c r="E24" i="2"/>
  <c r="D24" i="2"/>
  <c r="Y23" i="2"/>
  <c r="W23" i="2"/>
  <c r="V23" i="2"/>
  <c r="U23" i="2"/>
  <c r="T23" i="2"/>
  <c r="R23" i="2"/>
  <c r="Q23" i="2"/>
  <c r="P23" i="2"/>
  <c r="O23" i="2"/>
  <c r="M23" i="2"/>
  <c r="L23" i="2"/>
  <c r="K23" i="2"/>
  <c r="J23" i="2"/>
  <c r="H23" i="2"/>
  <c r="G23" i="2"/>
  <c r="F23" i="2"/>
  <c r="E21" i="2"/>
  <c r="D21" i="2"/>
  <c r="AB20" i="2"/>
  <c r="AA20" i="2"/>
  <c r="E20" i="2"/>
  <c r="D20" i="2"/>
  <c r="E19" i="2"/>
  <c r="D19" i="2"/>
  <c r="E18" i="2"/>
  <c r="D18" i="2"/>
  <c r="E17" i="2"/>
  <c r="D17" i="2"/>
  <c r="Y16" i="2"/>
  <c r="W16" i="2"/>
  <c r="V16" i="2"/>
  <c r="U16" i="2"/>
  <c r="T16" i="2"/>
  <c r="R16" i="2"/>
  <c r="Q16" i="2"/>
  <c r="P16" i="2"/>
  <c r="O16" i="2"/>
  <c r="M16" i="2"/>
  <c r="L16" i="2"/>
  <c r="K16" i="2"/>
  <c r="J16" i="2"/>
  <c r="H16" i="2"/>
  <c r="G16" i="2"/>
  <c r="F16" i="2"/>
  <c r="E15" i="2"/>
  <c r="D15" i="2"/>
  <c r="E14" i="2"/>
  <c r="D14" i="2"/>
  <c r="Y13" i="2"/>
  <c r="W13" i="2"/>
  <c r="V13" i="2"/>
  <c r="U13" i="2"/>
  <c r="T13" i="2"/>
  <c r="R13" i="2"/>
  <c r="Q13" i="2"/>
  <c r="P13" i="2"/>
  <c r="O13" i="2"/>
  <c r="M13" i="2"/>
  <c r="L13" i="2"/>
  <c r="K13" i="2"/>
  <c r="J13" i="2"/>
  <c r="H13" i="2"/>
  <c r="G13" i="2"/>
  <c r="F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Y5" i="2"/>
  <c r="W5" i="2"/>
  <c r="V5" i="2"/>
  <c r="U5" i="2"/>
  <c r="T5" i="2"/>
  <c r="R5" i="2"/>
  <c r="Q5" i="2"/>
  <c r="P5" i="2"/>
  <c r="O5" i="2"/>
  <c r="M5" i="2"/>
  <c r="L5" i="2"/>
  <c r="K5" i="2"/>
  <c r="J5" i="2"/>
  <c r="H5" i="2"/>
  <c r="G5" i="2"/>
  <c r="F5" i="2"/>
  <c r="E13" i="2" l="1"/>
  <c r="N66" i="2"/>
  <c r="I66" i="2"/>
  <c r="E5" i="2"/>
  <c r="E37" i="2"/>
  <c r="D30" i="2"/>
  <c r="D16" i="2"/>
  <c r="D37" i="2"/>
  <c r="D13" i="2"/>
  <c r="D23" i="2"/>
  <c r="D5" i="2"/>
  <c r="E16" i="2"/>
  <c r="D44" i="2"/>
  <c r="E51" i="2"/>
  <c r="E22" i="2" s="1"/>
  <c r="E30" i="2"/>
  <c r="E23" i="2"/>
  <c r="E44" i="2"/>
  <c r="F74" i="2"/>
  <c r="F73" i="2"/>
  <c r="F72" i="2"/>
  <c r="F71" i="2"/>
  <c r="F70" i="2"/>
  <c r="G74" i="2"/>
  <c r="G73" i="2"/>
  <c r="G72" i="2"/>
  <c r="G71" i="2"/>
  <c r="G70" i="2"/>
  <c r="H74" i="2"/>
  <c r="H73" i="2"/>
  <c r="H72" i="2"/>
  <c r="H71" i="2"/>
  <c r="H70" i="2"/>
  <c r="J74" i="2"/>
  <c r="J73" i="2"/>
  <c r="J72" i="2"/>
  <c r="J71" i="2"/>
  <c r="J70" i="2"/>
  <c r="K74" i="2"/>
  <c r="K73" i="2"/>
  <c r="K72" i="2"/>
  <c r="K71" i="2"/>
  <c r="K70" i="2"/>
  <c r="L74" i="2"/>
  <c r="L73" i="2"/>
  <c r="L72" i="2"/>
  <c r="L71" i="2"/>
  <c r="L70" i="2"/>
  <c r="M74" i="2"/>
  <c r="M73" i="2"/>
  <c r="M72" i="2"/>
  <c r="M71" i="2"/>
  <c r="M70" i="2"/>
  <c r="O74" i="2"/>
  <c r="O73" i="2"/>
  <c r="O72" i="2"/>
  <c r="O71" i="2"/>
  <c r="O70" i="2"/>
  <c r="P74" i="2"/>
  <c r="P73" i="2"/>
  <c r="P72" i="2"/>
  <c r="P71" i="2"/>
  <c r="P70" i="2"/>
  <c r="Q74" i="2"/>
  <c r="Q73" i="2"/>
  <c r="Q72" i="2"/>
  <c r="Q71" i="2"/>
  <c r="Q70" i="2"/>
  <c r="R74" i="2"/>
  <c r="R73" i="2"/>
  <c r="R72" i="2"/>
  <c r="R71" i="2"/>
  <c r="R70" i="2"/>
  <c r="T74" i="2"/>
  <c r="T73" i="2"/>
  <c r="T72" i="2"/>
  <c r="T71" i="2"/>
  <c r="T70" i="2"/>
  <c r="U74" i="2"/>
  <c r="U73" i="2"/>
  <c r="U72" i="2"/>
  <c r="U71" i="2"/>
  <c r="U70" i="2"/>
  <c r="V74" i="2"/>
  <c r="V73" i="2"/>
  <c r="V72" i="2"/>
  <c r="V71" i="2"/>
  <c r="V70" i="2"/>
  <c r="W74" i="2"/>
  <c r="W73" i="2"/>
  <c r="W72" i="2"/>
  <c r="W71" i="2"/>
  <c r="W70" i="2"/>
  <c r="Y74" i="2"/>
  <c r="Y73" i="2"/>
  <c r="Y72" i="2"/>
  <c r="Y71" i="2"/>
  <c r="Y70" i="2"/>
  <c r="D74" i="2" l="1"/>
  <c r="E73" i="2"/>
  <c r="D70" i="2"/>
  <c r="D71" i="2"/>
  <c r="D72" i="2"/>
  <c r="D73" i="2"/>
  <c r="E70" i="2"/>
  <c r="E71" i="2"/>
  <c r="E74" i="2"/>
  <c r="E72" i="2"/>
  <c r="AA70" i="2"/>
  <c r="AA71" i="2"/>
  <c r="AA72" i="2"/>
  <c r="AA73" i="2"/>
  <c r="AA74" i="2"/>
</calcChain>
</file>

<file path=xl/sharedStrings.xml><?xml version="1.0" encoding="utf-8"?>
<sst xmlns="http://schemas.openxmlformats.org/spreadsheetml/2006/main" count="198" uniqueCount="115">
  <si>
    <t>Szemeszterek</t>
  </si>
  <si>
    <t>Előtanulmány</t>
  </si>
  <si>
    <t>Kód</t>
  </si>
  <si>
    <t>Tantárgy neve</t>
  </si>
  <si>
    <t>Tárgyfelelős</t>
  </si>
  <si>
    <t>heti óra</t>
  </si>
  <si>
    <t>kredit</t>
  </si>
  <si>
    <t>ea</t>
  </si>
  <si>
    <t>tgy</t>
  </si>
  <si>
    <t>l</t>
  </si>
  <si>
    <t>k</t>
  </si>
  <si>
    <t>kr</t>
  </si>
  <si>
    <t>Természettudományos alapismeretek (20-30)</t>
  </si>
  <si>
    <t>Programozási paradigmák és adatszerkezetek *</t>
  </si>
  <si>
    <t>Prof. Dr. Szénási Sándor</t>
  </si>
  <si>
    <t>v</t>
  </si>
  <si>
    <t>Hálózati technológiák</t>
  </si>
  <si>
    <t>Balázsné Dr. Kail Eszter</t>
  </si>
  <si>
    <t>Adatbázis és Big Data technológiák</t>
  </si>
  <si>
    <t>Dr. Fleiner Rita</t>
  </si>
  <si>
    <t>é</t>
  </si>
  <si>
    <t>Alkalmazott matematika</t>
  </si>
  <si>
    <t>Dr. Szőke Magdolna</t>
  </si>
  <si>
    <t>Rendszer- és irányításelmélet</t>
  </si>
  <si>
    <t>Prof. Dr. Kovács Levente</t>
  </si>
  <si>
    <t>Testnevelés I.</t>
  </si>
  <si>
    <t>Testnevelés II.</t>
  </si>
  <si>
    <t>Gazdasági és humán ismeretek (10-15)</t>
  </si>
  <si>
    <t>Projektmenedzsment és vállalkozásfejlesztés</t>
  </si>
  <si>
    <t>Prof. Dr. Lazányi Kornélia</t>
  </si>
  <si>
    <t>Üzleti gazdaságtan</t>
  </si>
  <si>
    <t>Dr. Takácsné Prof. Dr. György Katalin</t>
  </si>
  <si>
    <t>Szakmai törzsanyag (15-30)</t>
  </si>
  <si>
    <t>Korszerű operációs rendszerek</t>
  </si>
  <si>
    <t>Dr. habil Lovas Róbert</t>
  </si>
  <si>
    <t>Informatikai rendszerek biztonságtechnikája</t>
  </si>
  <si>
    <t>Dr. Póser Valéria</t>
  </si>
  <si>
    <t>Számítógépes képfeldolgozás és grafika</t>
  </si>
  <si>
    <t>Dr. Vámossy Zoltán</t>
  </si>
  <si>
    <t>Szoftverfejlesztés párhuzamos architektúrákra</t>
  </si>
  <si>
    <t>Felhő alapú IoT és Big Data platformok</t>
  </si>
  <si>
    <t>Dr. habil. Lovas Róbert</t>
  </si>
  <si>
    <t>Differenciált szakmai ismeretek (50-60)</t>
  </si>
  <si>
    <t>Cyber-Medical rendszerek specializáció (CMR)</t>
  </si>
  <si>
    <t>Szenzormodalitások</t>
  </si>
  <si>
    <t>Prof. Dr. Kozlovszky Miklós</t>
  </si>
  <si>
    <t>Diagnosztikai célú orvosi képalkotás</t>
  </si>
  <si>
    <t>Egészségügyi informatikai rendszerek biztonsága</t>
  </si>
  <si>
    <t>Orvosi vizsgálatok kiértékelésének mérnökinformatikai alapjai</t>
  </si>
  <si>
    <t>Dr. habil. Ferenci Tamás</t>
  </si>
  <si>
    <t>Biostatisztikai módszerek alkalmazása</t>
  </si>
  <si>
    <t>Robotika és adattudomány az orvoslásban</t>
  </si>
  <si>
    <t>Dr. Haidegger Tamás</t>
  </si>
  <si>
    <t>Robotika specializáció (ROB)</t>
  </si>
  <si>
    <t>Gépi intelligencia</t>
  </si>
  <si>
    <t>Prof. Dr. Takács Márta</t>
  </si>
  <si>
    <t>Robotrendszerek programozása</t>
  </si>
  <si>
    <t>Dr. Galambos Péter</t>
  </si>
  <si>
    <t>Ipari Robotok Kinematikai és Dinamikai Modellezése</t>
  </si>
  <si>
    <t>Robotok irányítása</t>
  </si>
  <si>
    <t>Prof. Dr. Tar József</t>
  </si>
  <si>
    <t>Magas rendelkezésre állású beágyazott rendszerek</t>
  </si>
  <si>
    <t>Prof. Dr. Molnár András</t>
  </si>
  <si>
    <t>SOC elemző specializáció (SOC)</t>
  </si>
  <si>
    <t>Bevezetés a kiberbiztonságba - biztonságtudatosság</t>
  </si>
  <si>
    <t>Haladó hálózati technológiák és biztonságuk</t>
  </si>
  <si>
    <t>IT megfelelőség, audit és kockázatelemzés</t>
  </si>
  <si>
    <t xml:space="preserve">Nyílt forráskódú SOC fejlesztés a gyakorlatban I. </t>
  </si>
  <si>
    <t>Vörösné Dr. Bánáti-Baumann Anna</t>
  </si>
  <si>
    <t>Nyílt forráskódú SOC fejlesztés a gyakorlatban II.</t>
  </si>
  <si>
    <t xml:space="preserve">MI-alapú megoldások a kibervédelemben </t>
  </si>
  <si>
    <t>Geoinformatika specializáció (GEO) *</t>
  </si>
  <si>
    <t>Geoinformatikai programozás</t>
  </si>
  <si>
    <t>Dr. Nagy Gábor József</t>
  </si>
  <si>
    <t>Térbeli adatgyűjtés</t>
  </si>
  <si>
    <t>Dr. Tóth Zoltán</t>
  </si>
  <si>
    <t>UAV technológia alkalmazása</t>
  </si>
  <si>
    <t>Dr. habil. Jancsó Tamás</t>
  </si>
  <si>
    <t>Távérzékelés</t>
  </si>
  <si>
    <t>Verőné Dr. Wojtaszek Malgorzata</t>
  </si>
  <si>
    <t>Geostatisztika</t>
  </si>
  <si>
    <t>Dr. habil. Molnár Gábor Péter</t>
  </si>
  <si>
    <t>Geovizualizáció</t>
  </si>
  <si>
    <t>Dr. Pődör Andrea</t>
  </si>
  <si>
    <t>Diplomamunka</t>
  </si>
  <si>
    <t>Diplomamunka I.</t>
  </si>
  <si>
    <t>Diplomamunka II.</t>
  </si>
  <si>
    <t>Diplomamunka III.</t>
  </si>
  <si>
    <t>Kritériumtárgy</t>
  </si>
  <si>
    <t>Patronálás</t>
  </si>
  <si>
    <t>Dr. Vajda István</t>
  </si>
  <si>
    <t>a</t>
  </si>
  <si>
    <t>Szabadon választható tárgyak</t>
  </si>
  <si>
    <t xml:space="preserve">Felhőszámítási rendszerek </t>
  </si>
  <si>
    <t>Digitális kvantitatív mikroszkópia</t>
  </si>
  <si>
    <t>Orvosi készülékek gyártmányfejlesztése</t>
  </si>
  <si>
    <t>Recent Advances in Intelligent Systems</t>
  </si>
  <si>
    <t>GIS projektmenedzsment</t>
  </si>
  <si>
    <t>Városi térinformatika</t>
  </si>
  <si>
    <t>Követelmények száma (specializáció nélkül):</t>
  </si>
  <si>
    <t>Vizsga (v)</t>
  </si>
  <si>
    <t>Évközi jegy (é)</t>
  </si>
  <si>
    <t>Specializáció nélkül</t>
  </si>
  <si>
    <t>CMR specializációval</t>
  </si>
  <si>
    <t>ROB specializációval</t>
  </si>
  <si>
    <t>SOC specializációval</t>
  </si>
  <si>
    <t>GEO specializációval</t>
  </si>
  <si>
    <t>A záróvizsga tárgyai: a választott specialzáció adott tárgycsoportja</t>
  </si>
  <si>
    <t>A budapesti specializációk évente váltva indulnak.</t>
  </si>
  <si>
    <t>* A Geoinformatika specializáció a Székesfehérvári telephelyen indul.</t>
  </si>
  <si>
    <t>1.</t>
  </si>
  <si>
    <t>2.</t>
  </si>
  <si>
    <t>3.</t>
  </si>
  <si>
    <t>4.</t>
  </si>
  <si>
    <r>
      <t xml:space="preserve">Mérnökinformatikus mesterképzési szak nappali tagozat tantervi táblája
</t>
    </r>
    <r>
      <rPr>
        <sz val="12"/>
        <color rgb="FF000000"/>
        <rFont val="Arial"/>
        <family val="2"/>
        <charset val="238"/>
      </rPr>
      <t>érvényes 2023.02.01-től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</si>
</sst>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</font>
    <font>
      <b/>
      <sz val="8"/>
      <name val="Arial CE"/>
      <family val="2"/>
    </font>
    <font>
      <b/>
      <i/>
      <sz val="8"/>
      <name val="Arial CE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 CE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/>
  </cellStyleXfs>
  <cellXfs count="197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2" xfId="0" applyFont="1" applyBorder="1"/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/>
    <xf numFmtId="0" fontId="7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" borderId="2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right" vertical="center" wrapText="1"/>
    </xf>
    <xf numFmtId="0" fontId="6" fillId="4" borderId="33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right" vertical="center"/>
    </xf>
    <xf numFmtId="0" fontId="6" fillId="0" borderId="36" xfId="0" applyFont="1" applyBorder="1" applyAlignment="1">
      <alignment horizontal="lef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/>
    </xf>
    <xf numFmtId="0" fontId="6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left" vertical="center" wrapText="1"/>
    </xf>
    <xf numFmtId="0" fontId="4" fillId="0" borderId="32" xfId="1" applyFont="1" applyBorder="1" applyAlignment="1">
      <alignment horizontal="left" vertical="center" wrapText="1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left" vertical="center"/>
    </xf>
    <xf numFmtId="0" fontId="6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left" vertical="center" wrapText="1"/>
    </xf>
    <xf numFmtId="0" fontId="4" fillId="0" borderId="43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2" borderId="34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right" vertical="center"/>
    </xf>
    <xf numFmtId="0" fontId="6" fillId="2" borderId="3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6" fillId="0" borderId="4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wrapText="1"/>
    </xf>
    <xf numFmtId="0" fontId="4" fillId="0" borderId="30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0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2" xfId="0" applyFont="1" applyBorder="1"/>
    <xf numFmtId="0" fontId="7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right" vertical="center"/>
    </xf>
    <xf numFmtId="0" fontId="4" fillId="5" borderId="33" xfId="0" applyFont="1" applyFill="1" applyBorder="1" applyAlignment="1">
      <alignment horizontal="right" vertical="center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0"/>
  <sheetViews>
    <sheetView tabSelected="1" showWhiteSpace="0" view="pageBreakPreview" zoomScaleNormal="90" zoomScaleSheetLayoutView="100" zoomScalePageLayoutView="90" workbookViewId="0">
      <pane xSplit="2" ySplit="5" topLeftCell="C6" activePane="bottomRight" state="frozen"/>
      <selection pane="topRight"/>
      <selection pane="bottomLeft"/>
      <selection pane="bottomRight" activeCell="AB65" sqref="AB65"/>
    </sheetView>
  </sheetViews>
  <sheetFormatPr defaultColWidth="9.109375" defaultRowHeight="10.199999999999999" x14ac:dyDescent="0.2"/>
  <cols>
    <col min="1" max="1" width="4.21875" style="138" bestFit="1" customWidth="1"/>
    <col min="2" max="2" width="45.88671875" style="1" customWidth="1"/>
    <col min="3" max="3" width="27.44140625" style="1" bestFit="1" customWidth="1"/>
    <col min="4" max="4" width="4.88671875" style="1" customWidth="1"/>
    <col min="5" max="5" width="5.44140625" style="1" customWidth="1"/>
    <col min="6" max="25" width="3.77734375" style="1" customWidth="1"/>
    <col min="26" max="26" width="21" style="1" hidden="1" customWidth="1"/>
    <col min="27" max="27" width="4.5546875" style="138" customWidth="1"/>
    <col min="28" max="28" width="41.88671875" style="138" bestFit="1" customWidth="1"/>
    <col min="29" max="29" width="5.5546875" style="1" customWidth="1"/>
    <col min="30" max="30" width="12.21875" style="1" customWidth="1"/>
    <col min="31" max="31" width="10.44140625" style="1" customWidth="1"/>
    <col min="32" max="255" width="11.44140625" style="1" customWidth="1"/>
    <col min="256" max="16384" width="9.109375" style="1"/>
  </cols>
  <sheetData>
    <row r="1" spans="1:28" ht="33.6" customHeight="1" x14ac:dyDescent="0.3">
      <c r="A1" s="165" t="s">
        <v>114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1:28" ht="15" customHeight="1" x14ac:dyDescent="0.2">
      <c r="A2" s="2"/>
      <c r="B2" s="3"/>
      <c r="C2" s="4"/>
      <c r="D2" s="5"/>
      <c r="E2" s="6"/>
      <c r="F2" s="167" t="s">
        <v>0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9"/>
      <c r="Z2" s="7"/>
      <c r="AA2" s="170"/>
      <c r="AB2" s="172" t="s">
        <v>1</v>
      </c>
    </row>
    <row r="3" spans="1:28" ht="15" customHeight="1" x14ac:dyDescent="0.2">
      <c r="A3" s="174"/>
      <c r="B3" s="176" t="s">
        <v>3</v>
      </c>
      <c r="C3" s="176" t="s">
        <v>4</v>
      </c>
      <c r="D3" s="178" t="s">
        <v>5</v>
      </c>
      <c r="E3" s="180" t="s">
        <v>6</v>
      </c>
      <c r="F3" s="161" t="s">
        <v>110</v>
      </c>
      <c r="G3" s="162"/>
      <c r="H3" s="162"/>
      <c r="I3" s="162"/>
      <c r="J3" s="163"/>
      <c r="K3" s="161" t="s">
        <v>111</v>
      </c>
      <c r="L3" s="162"/>
      <c r="M3" s="162"/>
      <c r="N3" s="162"/>
      <c r="O3" s="163"/>
      <c r="P3" s="164" t="s">
        <v>112</v>
      </c>
      <c r="Q3" s="162"/>
      <c r="R3" s="162"/>
      <c r="S3" s="162"/>
      <c r="T3" s="163"/>
      <c r="U3" s="161" t="s">
        <v>113</v>
      </c>
      <c r="V3" s="162"/>
      <c r="W3" s="162"/>
      <c r="X3" s="162"/>
      <c r="Y3" s="163"/>
      <c r="AA3" s="171"/>
      <c r="AB3" s="173"/>
    </row>
    <row r="4" spans="1:28" ht="15" customHeight="1" x14ac:dyDescent="0.2">
      <c r="A4" s="175"/>
      <c r="B4" s="177"/>
      <c r="C4" s="177"/>
      <c r="D4" s="179"/>
      <c r="E4" s="181"/>
      <c r="F4" s="8" t="s">
        <v>7</v>
      </c>
      <c r="G4" s="9" t="s">
        <v>8</v>
      </c>
      <c r="H4" s="9" t="s">
        <v>9</v>
      </c>
      <c r="I4" s="9" t="s">
        <v>10</v>
      </c>
      <c r="J4" s="10" t="s">
        <v>11</v>
      </c>
      <c r="K4" s="8" t="s">
        <v>7</v>
      </c>
      <c r="L4" s="9" t="s">
        <v>8</v>
      </c>
      <c r="M4" s="9" t="s">
        <v>9</v>
      </c>
      <c r="N4" s="9" t="s">
        <v>10</v>
      </c>
      <c r="O4" s="10" t="s">
        <v>11</v>
      </c>
      <c r="P4" s="11" t="s">
        <v>7</v>
      </c>
      <c r="Q4" s="9" t="s">
        <v>8</v>
      </c>
      <c r="R4" s="9" t="s">
        <v>9</v>
      </c>
      <c r="S4" s="9" t="s">
        <v>10</v>
      </c>
      <c r="T4" s="10" t="s">
        <v>11</v>
      </c>
      <c r="U4" s="8" t="s">
        <v>7</v>
      </c>
      <c r="V4" s="9" t="s">
        <v>8</v>
      </c>
      <c r="W4" s="9" t="s">
        <v>9</v>
      </c>
      <c r="X4" s="9" t="s">
        <v>10</v>
      </c>
      <c r="Y4" s="10" t="s">
        <v>11</v>
      </c>
      <c r="Z4" s="12"/>
      <c r="AA4" s="13"/>
      <c r="AB4" s="14" t="s">
        <v>2</v>
      </c>
    </row>
    <row r="5" spans="1:28" s="22" customFormat="1" ht="15" customHeight="1" x14ac:dyDescent="0.25">
      <c r="A5" s="15"/>
      <c r="B5" s="16" t="s">
        <v>12</v>
      </c>
      <c r="C5" s="17"/>
      <c r="D5" s="18">
        <f>SUM(D6:D12)</f>
        <v>23</v>
      </c>
      <c r="E5" s="19">
        <f>SUM(E6:E12)</f>
        <v>25</v>
      </c>
      <c r="F5" s="20">
        <f>SUM(F6:F12)</f>
        <v>7</v>
      </c>
      <c r="G5" s="20">
        <f>SUM(G6:G12)</f>
        <v>1</v>
      </c>
      <c r="H5" s="20">
        <f>SUM(H6:H12)</f>
        <v>6</v>
      </c>
      <c r="I5" s="20"/>
      <c r="J5" s="21">
        <f>SUM(J6:J12)</f>
        <v>16</v>
      </c>
      <c r="K5" s="20">
        <f>SUM(K6:K12)</f>
        <v>5</v>
      </c>
      <c r="L5" s="20">
        <f>SUM(L6:L12)</f>
        <v>2</v>
      </c>
      <c r="M5" s="20">
        <f>SUM(M6:M12)</f>
        <v>2</v>
      </c>
      <c r="N5" s="20"/>
      <c r="O5" s="21">
        <f>SUM(O6:O12)</f>
        <v>9</v>
      </c>
      <c r="P5" s="20">
        <f>SUM(P6:P12)</f>
        <v>0</v>
      </c>
      <c r="Q5" s="20">
        <f>SUM(Q6:Q12)</f>
        <v>0</v>
      </c>
      <c r="R5" s="20">
        <f>SUM(R6:R12)</f>
        <v>0</v>
      </c>
      <c r="S5" s="20"/>
      <c r="T5" s="21">
        <f>SUM(T6:T12)</f>
        <v>0</v>
      </c>
      <c r="U5" s="20">
        <f>SUM(U6:U12)</f>
        <v>0</v>
      </c>
      <c r="V5" s="20">
        <f>SUM(V6:V12)</f>
        <v>0</v>
      </c>
      <c r="W5" s="20">
        <f>SUM(W6:W12)</f>
        <v>0</v>
      </c>
      <c r="X5" s="20"/>
      <c r="Y5" s="20">
        <f>SUM(Y6:Y12)</f>
        <v>0</v>
      </c>
      <c r="AA5" s="23"/>
      <c r="AB5" s="24"/>
    </row>
    <row r="6" spans="1:28" s="22" customFormat="1" ht="15" customHeight="1" x14ac:dyDescent="0.25">
      <c r="A6" s="25">
        <v>1</v>
      </c>
      <c r="B6" s="26" t="s">
        <v>13</v>
      </c>
      <c r="C6" s="27" t="s">
        <v>14</v>
      </c>
      <c r="D6" s="28">
        <f t="shared" ref="D6:D12" si="0">SUM(F6:H6)+SUM(K6:M6)+SUM(P6:R6)+SUM(U6:W6)</f>
        <v>5</v>
      </c>
      <c r="E6" s="29">
        <f t="shared" ref="E6:E12" si="1">J6+O6+T6+Y6</f>
        <v>5</v>
      </c>
      <c r="F6" s="30">
        <v>3</v>
      </c>
      <c r="G6" s="31">
        <v>0</v>
      </c>
      <c r="H6" s="31">
        <v>2</v>
      </c>
      <c r="I6" s="31" t="s">
        <v>15</v>
      </c>
      <c r="J6" s="32">
        <v>5</v>
      </c>
      <c r="K6" s="30"/>
      <c r="L6" s="31"/>
      <c r="M6" s="31"/>
      <c r="N6" s="31"/>
      <c r="O6" s="32"/>
      <c r="P6" s="33"/>
      <c r="Q6" s="34"/>
      <c r="R6" s="34"/>
      <c r="S6" s="34"/>
      <c r="T6" s="35"/>
      <c r="U6" s="36"/>
      <c r="V6" s="34"/>
      <c r="W6" s="34"/>
      <c r="X6" s="34"/>
      <c r="Y6" s="35"/>
      <c r="AA6" s="37"/>
      <c r="AB6" s="139"/>
    </row>
    <row r="7" spans="1:28" s="22" customFormat="1" ht="15" customHeight="1" x14ac:dyDescent="0.25">
      <c r="A7" s="25">
        <v>2</v>
      </c>
      <c r="B7" s="26" t="s">
        <v>16</v>
      </c>
      <c r="C7" s="27" t="s">
        <v>17</v>
      </c>
      <c r="D7" s="28">
        <f t="shared" si="0"/>
        <v>4</v>
      </c>
      <c r="E7" s="29">
        <f t="shared" si="1"/>
        <v>4</v>
      </c>
      <c r="F7" s="140"/>
      <c r="G7" s="141"/>
      <c r="H7" s="141"/>
      <c r="I7" s="141"/>
      <c r="J7" s="142"/>
      <c r="K7" s="34">
        <v>2</v>
      </c>
      <c r="L7" s="34">
        <v>0</v>
      </c>
      <c r="M7" s="34">
        <v>2</v>
      </c>
      <c r="N7" s="34" t="s">
        <v>15</v>
      </c>
      <c r="O7" s="35">
        <v>4</v>
      </c>
      <c r="P7" s="38"/>
      <c r="Q7" s="31"/>
      <c r="R7" s="31"/>
      <c r="S7" s="31"/>
      <c r="T7" s="32"/>
      <c r="U7" s="39"/>
      <c r="V7" s="40"/>
      <c r="W7" s="40"/>
      <c r="X7" s="40"/>
      <c r="Y7" s="41"/>
      <c r="AA7" s="42"/>
      <c r="AB7" s="143"/>
    </row>
    <row r="8" spans="1:28" s="22" customFormat="1" ht="15" customHeight="1" x14ac:dyDescent="0.25">
      <c r="A8" s="25">
        <v>3</v>
      </c>
      <c r="B8" s="26" t="s">
        <v>18</v>
      </c>
      <c r="C8" s="27" t="s">
        <v>19</v>
      </c>
      <c r="D8" s="28">
        <f t="shared" si="0"/>
        <v>4</v>
      </c>
      <c r="E8" s="29">
        <f t="shared" si="1"/>
        <v>5</v>
      </c>
      <c r="F8" s="36">
        <v>2</v>
      </c>
      <c r="G8" s="34">
        <v>0</v>
      </c>
      <c r="H8" s="34">
        <v>2</v>
      </c>
      <c r="I8" s="34" t="s">
        <v>20</v>
      </c>
      <c r="J8" s="35">
        <v>5</v>
      </c>
      <c r="K8" s="33"/>
      <c r="L8" s="34"/>
      <c r="M8" s="34"/>
      <c r="N8" s="34"/>
      <c r="O8" s="35"/>
      <c r="P8" s="33"/>
      <c r="Q8" s="34"/>
      <c r="R8" s="34"/>
      <c r="S8" s="34"/>
      <c r="T8" s="35"/>
      <c r="U8" s="36"/>
      <c r="V8" s="34"/>
      <c r="W8" s="34"/>
      <c r="X8" s="34"/>
      <c r="Y8" s="35"/>
      <c r="AA8" s="42"/>
      <c r="AB8" s="43"/>
    </row>
    <row r="9" spans="1:28" s="22" customFormat="1" ht="15" customHeight="1" x14ac:dyDescent="0.25">
      <c r="A9" s="144">
        <v>4</v>
      </c>
      <c r="B9" s="145" t="s">
        <v>21</v>
      </c>
      <c r="C9" s="44" t="s">
        <v>22</v>
      </c>
      <c r="D9" s="28">
        <f t="shared" si="0"/>
        <v>4</v>
      </c>
      <c r="E9" s="29">
        <f t="shared" si="1"/>
        <v>4</v>
      </c>
      <c r="F9" s="146"/>
      <c r="G9" s="147"/>
      <c r="H9" s="147"/>
      <c r="I9" s="147"/>
      <c r="J9" s="148"/>
      <c r="K9" s="146">
        <v>3</v>
      </c>
      <c r="L9" s="147">
        <v>1</v>
      </c>
      <c r="M9" s="147">
        <v>0</v>
      </c>
      <c r="N9" s="147" t="s">
        <v>15</v>
      </c>
      <c r="O9" s="148">
        <v>4</v>
      </c>
      <c r="P9" s="144"/>
      <c r="Q9" s="149"/>
      <c r="R9" s="149"/>
      <c r="S9" s="149"/>
      <c r="T9" s="150"/>
      <c r="U9" s="151"/>
      <c r="V9" s="149"/>
      <c r="W9" s="149"/>
      <c r="X9" s="149"/>
      <c r="Y9" s="150"/>
      <c r="AA9" s="37"/>
      <c r="AB9" s="143"/>
    </row>
    <row r="10" spans="1:28" s="22" customFormat="1" ht="15" customHeight="1" x14ac:dyDescent="0.25">
      <c r="A10" s="25">
        <v>5</v>
      </c>
      <c r="B10" s="26" t="s">
        <v>23</v>
      </c>
      <c r="C10" s="27" t="s">
        <v>24</v>
      </c>
      <c r="D10" s="28">
        <f t="shared" si="0"/>
        <v>4</v>
      </c>
      <c r="E10" s="29">
        <f t="shared" si="1"/>
        <v>5</v>
      </c>
      <c r="F10" s="30">
        <v>2</v>
      </c>
      <c r="G10" s="31">
        <v>0</v>
      </c>
      <c r="H10" s="31">
        <v>2</v>
      </c>
      <c r="I10" s="31" t="s">
        <v>15</v>
      </c>
      <c r="J10" s="32">
        <v>5</v>
      </c>
      <c r="K10" s="30"/>
      <c r="L10" s="31"/>
      <c r="M10" s="31"/>
      <c r="N10" s="31"/>
      <c r="O10" s="32"/>
      <c r="P10" s="33"/>
      <c r="Q10" s="34"/>
      <c r="R10" s="34"/>
      <c r="S10" s="34"/>
      <c r="T10" s="35"/>
      <c r="U10" s="36"/>
      <c r="V10" s="34"/>
      <c r="W10" s="34"/>
      <c r="X10" s="34"/>
      <c r="Y10" s="35"/>
      <c r="AA10" s="37"/>
      <c r="AB10" s="143"/>
    </row>
    <row r="11" spans="1:28" s="22" customFormat="1" ht="15" customHeight="1" x14ac:dyDescent="0.25">
      <c r="A11" s="144">
        <v>6</v>
      </c>
      <c r="B11" s="26" t="s">
        <v>25</v>
      </c>
      <c r="C11" s="27"/>
      <c r="D11" s="28">
        <f t="shared" si="0"/>
        <v>1</v>
      </c>
      <c r="E11" s="29">
        <f t="shared" si="1"/>
        <v>1</v>
      </c>
      <c r="F11" s="30">
        <v>0</v>
      </c>
      <c r="G11" s="31">
        <v>1</v>
      </c>
      <c r="H11" s="31">
        <v>0</v>
      </c>
      <c r="I11" s="31" t="s">
        <v>20</v>
      </c>
      <c r="J11" s="32">
        <v>1</v>
      </c>
      <c r="K11" s="30"/>
      <c r="L11" s="31"/>
      <c r="M11" s="31"/>
      <c r="N11" s="31"/>
      <c r="O11" s="32"/>
      <c r="P11" s="36"/>
      <c r="Q11" s="34"/>
      <c r="R11" s="34"/>
      <c r="S11" s="34"/>
      <c r="T11" s="35"/>
      <c r="U11" s="36"/>
      <c r="V11" s="34"/>
      <c r="W11" s="34"/>
      <c r="X11" s="34"/>
      <c r="Y11" s="35"/>
      <c r="AA11" s="37"/>
      <c r="AB11" s="143"/>
    </row>
    <row r="12" spans="1:28" s="22" customFormat="1" ht="15" customHeight="1" x14ac:dyDescent="0.25">
      <c r="A12" s="25">
        <v>7</v>
      </c>
      <c r="B12" s="26" t="s">
        <v>26</v>
      </c>
      <c r="C12" s="27"/>
      <c r="D12" s="28">
        <f t="shared" si="0"/>
        <v>1</v>
      </c>
      <c r="E12" s="29">
        <f t="shared" si="1"/>
        <v>1</v>
      </c>
      <c r="F12" s="30"/>
      <c r="G12" s="31"/>
      <c r="H12" s="31"/>
      <c r="I12" s="31"/>
      <c r="J12" s="32"/>
      <c r="K12" s="30">
        <v>0</v>
      </c>
      <c r="L12" s="31">
        <v>1</v>
      </c>
      <c r="M12" s="31">
        <v>0</v>
      </c>
      <c r="N12" s="31" t="s">
        <v>20</v>
      </c>
      <c r="O12" s="32">
        <v>1</v>
      </c>
      <c r="P12" s="36"/>
      <c r="Q12" s="34"/>
      <c r="R12" s="34"/>
      <c r="S12" s="34"/>
      <c r="T12" s="35"/>
      <c r="U12" s="36"/>
      <c r="V12" s="34"/>
      <c r="W12" s="34"/>
      <c r="X12" s="34"/>
      <c r="Y12" s="35"/>
      <c r="AA12" s="37"/>
      <c r="AB12" s="143"/>
    </row>
    <row r="13" spans="1:28" s="22" customFormat="1" ht="15" customHeight="1" x14ac:dyDescent="0.25">
      <c r="A13" s="25"/>
      <c r="B13" s="45" t="s">
        <v>27</v>
      </c>
      <c r="C13" s="46"/>
      <c r="D13" s="47">
        <f>SUM(D14:D15)</f>
        <v>8</v>
      </c>
      <c r="E13" s="19">
        <f>SUM(E14:E15)</f>
        <v>10</v>
      </c>
      <c r="F13" s="49">
        <f>SUM(F14:F15)</f>
        <v>2</v>
      </c>
      <c r="G13" s="50">
        <f>SUM(G14:G15)</f>
        <v>2</v>
      </c>
      <c r="H13" s="50">
        <f>SUM(H14:H15)</f>
        <v>0</v>
      </c>
      <c r="I13" s="50"/>
      <c r="J13" s="51">
        <f>SUM(J14:J15)</f>
        <v>5</v>
      </c>
      <c r="K13" s="49">
        <f>SUM(K14:K15)</f>
        <v>0</v>
      </c>
      <c r="L13" s="50">
        <f>SUM(L14:L15)</f>
        <v>0</v>
      </c>
      <c r="M13" s="50">
        <f>SUM(M14:M15)</f>
        <v>0</v>
      </c>
      <c r="N13" s="50"/>
      <c r="O13" s="51">
        <f>SUM(O14:O15)</f>
        <v>0</v>
      </c>
      <c r="P13" s="49">
        <f>SUM(P14:P15)</f>
        <v>0</v>
      </c>
      <c r="Q13" s="50">
        <f>SUM(Q14:Q15)</f>
        <v>0</v>
      </c>
      <c r="R13" s="50">
        <f>SUM(R14:R15)</f>
        <v>0</v>
      </c>
      <c r="S13" s="50"/>
      <c r="T13" s="51">
        <f>SUM(T14:T15)</f>
        <v>0</v>
      </c>
      <c r="U13" s="49">
        <f>SUM(U14:U15)</f>
        <v>2</v>
      </c>
      <c r="V13" s="50">
        <f>SUM(V14:V15)</f>
        <v>2</v>
      </c>
      <c r="W13" s="50">
        <f>SUM(W14:W15)</f>
        <v>0</v>
      </c>
      <c r="X13" s="50"/>
      <c r="Y13" s="51">
        <f>SUM(Y14:Y15)</f>
        <v>5</v>
      </c>
      <c r="AA13" s="52"/>
      <c r="AB13" s="53"/>
    </row>
    <row r="14" spans="1:28" s="22" customFormat="1" ht="15" customHeight="1" x14ac:dyDescent="0.25">
      <c r="A14" s="25">
        <v>8</v>
      </c>
      <c r="B14" s="26" t="s">
        <v>28</v>
      </c>
      <c r="C14" s="27" t="s">
        <v>29</v>
      </c>
      <c r="D14" s="28">
        <f>SUM(F14:H14)+SUM(K14:M14)+SUM(P14:R14)+SUM(U14:W14)</f>
        <v>4</v>
      </c>
      <c r="E14" s="29">
        <f>J14+O14+T14+Y14</f>
        <v>5</v>
      </c>
      <c r="F14" s="36">
        <v>2</v>
      </c>
      <c r="G14" s="34">
        <v>2</v>
      </c>
      <c r="H14" s="34">
        <v>0</v>
      </c>
      <c r="I14" s="34" t="s">
        <v>20</v>
      </c>
      <c r="J14" s="35">
        <v>5</v>
      </c>
      <c r="K14" s="30"/>
      <c r="L14" s="31"/>
      <c r="M14" s="31"/>
      <c r="N14" s="31"/>
      <c r="O14" s="32"/>
      <c r="P14" s="33"/>
      <c r="Q14" s="34"/>
      <c r="R14" s="34"/>
      <c r="S14" s="34"/>
      <c r="T14" s="35"/>
      <c r="U14" s="30"/>
      <c r="V14" s="31"/>
      <c r="W14" s="31"/>
      <c r="X14" s="31"/>
      <c r="Y14" s="31"/>
      <c r="AA14" s="37"/>
      <c r="AB14" s="54"/>
    </row>
    <row r="15" spans="1:28" s="194" customFormat="1" ht="15" customHeight="1" x14ac:dyDescent="0.25">
      <c r="A15" s="182">
        <v>9</v>
      </c>
      <c r="B15" s="183" t="s">
        <v>30</v>
      </c>
      <c r="C15" s="184" t="s">
        <v>31</v>
      </c>
      <c r="D15" s="185">
        <f>SUM(F15:H15)+SUM(K15:M15)+SUM(P15:R15)+SUM(U15:W15)</f>
        <v>4</v>
      </c>
      <c r="E15" s="186">
        <f>J15+O15+T15+Y15</f>
        <v>5</v>
      </c>
      <c r="F15" s="187"/>
      <c r="G15" s="188"/>
      <c r="H15" s="188"/>
      <c r="I15" s="188"/>
      <c r="J15" s="189"/>
      <c r="K15" s="190"/>
      <c r="L15" s="191"/>
      <c r="M15" s="191"/>
      <c r="N15" s="191"/>
      <c r="O15" s="192"/>
      <c r="P15" s="193"/>
      <c r="Q15" s="188"/>
      <c r="R15" s="188"/>
      <c r="S15" s="188"/>
      <c r="T15" s="189"/>
      <c r="U15" s="190">
        <v>2</v>
      </c>
      <c r="V15" s="191">
        <v>2</v>
      </c>
      <c r="W15" s="191">
        <v>0</v>
      </c>
      <c r="X15" s="191" t="s">
        <v>20</v>
      </c>
      <c r="Y15" s="192">
        <v>5</v>
      </c>
      <c r="AA15" s="195"/>
      <c r="AB15" s="196"/>
    </row>
    <row r="16" spans="1:28" s="22" customFormat="1" ht="15" customHeight="1" x14ac:dyDescent="0.25">
      <c r="A16" s="25"/>
      <c r="B16" s="55" t="s">
        <v>32</v>
      </c>
      <c r="C16" s="56"/>
      <c r="D16" s="57">
        <f>SUM(D17:D21)</f>
        <v>21</v>
      </c>
      <c r="E16" s="48">
        <f>SUM(E17:E21)</f>
        <v>23</v>
      </c>
      <c r="F16" s="49">
        <f>SUM(F17:F21)</f>
        <v>2</v>
      </c>
      <c r="G16" s="49">
        <f>SUM(G17:G21)</f>
        <v>0</v>
      </c>
      <c r="H16" s="49">
        <f>SUM(H17:H21)</f>
        <v>2</v>
      </c>
      <c r="I16" s="49"/>
      <c r="J16" s="51">
        <f>SUM(J17:J21)</f>
        <v>5</v>
      </c>
      <c r="K16" s="49">
        <f>SUM(K17:K21)</f>
        <v>4</v>
      </c>
      <c r="L16" s="49">
        <f>SUM(L17:L21)</f>
        <v>0</v>
      </c>
      <c r="M16" s="49">
        <f>SUM(M17:M21)</f>
        <v>5</v>
      </c>
      <c r="N16" s="49"/>
      <c r="O16" s="51">
        <f>SUM(O17:O21)</f>
        <v>9</v>
      </c>
      <c r="P16" s="49">
        <f>SUM(P17:P21)</f>
        <v>2</v>
      </c>
      <c r="Q16" s="49">
        <f>SUM(Q17:Q21)</f>
        <v>0</v>
      </c>
      <c r="R16" s="49">
        <f>SUM(R17:R21)</f>
        <v>2</v>
      </c>
      <c r="S16" s="49"/>
      <c r="T16" s="51">
        <f>SUM(T17:T21)</f>
        <v>5</v>
      </c>
      <c r="U16" s="49">
        <f>SUM(U17:U21)</f>
        <v>2</v>
      </c>
      <c r="V16" s="49">
        <f>SUM(V17:V21)</f>
        <v>0</v>
      </c>
      <c r="W16" s="49">
        <f>SUM(W17:W21)</f>
        <v>2</v>
      </c>
      <c r="X16" s="49"/>
      <c r="Y16" s="49">
        <f>SUM(Y17:Y21)</f>
        <v>4</v>
      </c>
      <c r="AA16" s="52"/>
      <c r="AB16" s="53"/>
    </row>
    <row r="17" spans="1:28" s="22" customFormat="1" ht="15" customHeight="1" x14ac:dyDescent="0.25">
      <c r="A17" s="25">
        <v>10</v>
      </c>
      <c r="B17" s="26" t="s">
        <v>33</v>
      </c>
      <c r="C17" s="27" t="s">
        <v>34</v>
      </c>
      <c r="D17" s="28">
        <f>SUM(F17:H17)+SUM(K17:M17)+SUM(P17:R17)+SUM(U17:W17)</f>
        <v>5</v>
      </c>
      <c r="E17" s="29">
        <f>J17+O17+T17+Y17</f>
        <v>5</v>
      </c>
      <c r="F17" s="140"/>
      <c r="G17" s="141"/>
      <c r="H17" s="141"/>
      <c r="I17" s="141"/>
      <c r="J17" s="142"/>
      <c r="K17" s="34">
        <v>2</v>
      </c>
      <c r="L17" s="34">
        <v>0</v>
      </c>
      <c r="M17" s="34">
        <v>3</v>
      </c>
      <c r="N17" s="34" t="s">
        <v>15</v>
      </c>
      <c r="O17" s="35">
        <v>5</v>
      </c>
      <c r="P17" s="38"/>
      <c r="Q17" s="31"/>
      <c r="R17" s="31"/>
      <c r="S17" s="31"/>
      <c r="T17" s="32"/>
      <c r="U17" s="39"/>
      <c r="V17" s="40"/>
      <c r="W17" s="40"/>
      <c r="X17" s="40"/>
      <c r="Y17" s="41"/>
      <c r="AA17" s="42"/>
      <c r="AB17" s="143"/>
    </row>
    <row r="18" spans="1:28" s="22" customFormat="1" ht="15" customHeight="1" x14ac:dyDescent="0.25">
      <c r="A18" s="25">
        <v>11</v>
      </c>
      <c r="B18" s="26" t="s">
        <v>35</v>
      </c>
      <c r="C18" s="27" t="s">
        <v>36</v>
      </c>
      <c r="D18" s="28">
        <f>SUM(F18:H18)+SUM(K18:M18)+SUM(P18:R18)+SUM(U18:W18)</f>
        <v>4</v>
      </c>
      <c r="E18" s="29">
        <f>J18+O18+T18+Y18</f>
        <v>5</v>
      </c>
      <c r="F18" s="140">
        <v>2</v>
      </c>
      <c r="G18" s="141">
        <v>0</v>
      </c>
      <c r="H18" s="141">
        <v>2</v>
      </c>
      <c r="I18" s="141" t="s">
        <v>15</v>
      </c>
      <c r="J18" s="142">
        <v>5</v>
      </c>
      <c r="K18" s="140"/>
      <c r="L18" s="141"/>
      <c r="M18" s="141"/>
      <c r="N18" s="141"/>
      <c r="O18" s="142"/>
      <c r="P18" s="140"/>
      <c r="Q18" s="141"/>
      <c r="R18" s="141"/>
      <c r="S18" s="141"/>
      <c r="T18" s="142"/>
      <c r="U18" s="140"/>
      <c r="V18" s="141"/>
      <c r="W18" s="141"/>
      <c r="X18" s="141"/>
      <c r="Y18" s="142"/>
      <c r="AA18" s="42"/>
      <c r="AB18" s="143"/>
    </row>
    <row r="19" spans="1:28" s="22" customFormat="1" ht="15" customHeight="1" x14ac:dyDescent="0.25">
      <c r="A19" s="25">
        <v>12</v>
      </c>
      <c r="B19" s="26" t="s">
        <v>37</v>
      </c>
      <c r="C19" s="27" t="s">
        <v>38</v>
      </c>
      <c r="D19" s="28">
        <f>SUM(F19:H19)+SUM(K19:M19)+SUM(P19:R19)+SUM(U19:W19)</f>
        <v>4</v>
      </c>
      <c r="E19" s="29">
        <f>J19+O19+T19+Y19</f>
        <v>5</v>
      </c>
      <c r="F19" s="36"/>
      <c r="G19" s="34"/>
      <c r="H19" s="34"/>
      <c r="I19" s="34"/>
      <c r="J19" s="35"/>
      <c r="K19" s="30"/>
      <c r="L19" s="31"/>
      <c r="M19" s="31"/>
      <c r="N19" s="31"/>
      <c r="O19" s="32"/>
      <c r="P19" s="30">
        <v>2</v>
      </c>
      <c r="Q19" s="31">
        <v>0</v>
      </c>
      <c r="R19" s="31">
        <v>2</v>
      </c>
      <c r="S19" s="31" t="s">
        <v>20</v>
      </c>
      <c r="T19" s="32">
        <v>5</v>
      </c>
      <c r="U19" s="30"/>
      <c r="V19" s="31"/>
      <c r="W19" s="31"/>
      <c r="X19" s="31"/>
      <c r="Y19" s="32"/>
      <c r="AA19" s="42"/>
      <c r="AB19" s="43"/>
    </row>
    <row r="20" spans="1:28" s="22" customFormat="1" ht="15" customHeight="1" x14ac:dyDescent="0.25">
      <c r="A20" s="25">
        <v>13</v>
      </c>
      <c r="B20" s="26" t="s">
        <v>39</v>
      </c>
      <c r="C20" s="27" t="s">
        <v>38</v>
      </c>
      <c r="D20" s="28">
        <f>SUM(F20:H20)+SUM(K20:M20)+SUM(P20:R20)+SUM(U20:W20)</f>
        <v>4</v>
      </c>
      <c r="E20" s="29">
        <f>J20+O20+T20+Y20</f>
        <v>4</v>
      </c>
      <c r="F20" s="36"/>
      <c r="G20" s="34"/>
      <c r="H20" s="34"/>
      <c r="I20" s="34"/>
      <c r="J20" s="35"/>
      <c r="K20" s="36"/>
      <c r="L20" s="34"/>
      <c r="M20" s="34"/>
      <c r="N20" s="34"/>
      <c r="O20" s="35"/>
      <c r="P20" s="36"/>
      <c r="Q20" s="34"/>
      <c r="R20" s="34"/>
      <c r="S20" s="34"/>
      <c r="T20" s="35"/>
      <c r="U20" s="36">
        <v>2</v>
      </c>
      <c r="V20" s="34">
        <v>0</v>
      </c>
      <c r="W20" s="34">
        <v>2</v>
      </c>
      <c r="X20" s="34" t="s">
        <v>20</v>
      </c>
      <c r="Y20" s="35">
        <v>4</v>
      </c>
      <c r="AA20" s="25">
        <f>A6</f>
        <v>1</v>
      </c>
      <c r="AB20" s="43" t="str">
        <f>B6</f>
        <v>Programozási paradigmák és adatszerkezetek *</v>
      </c>
    </row>
    <row r="21" spans="1:28" s="22" customFormat="1" ht="15" customHeight="1" x14ac:dyDescent="0.25">
      <c r="A21" s="25">
        <v>14</v>
      </c>
      <c r="B21" s="26" t="s">
        <v>40</v>
      </c>
      <c r="C21" s="27" t="s">
        <v>41</v>
      </c>
      <c r="D21" s="28">
        <f>SUM(F21:H21)+SUM(K21:M21)+SUM(P21:R21)+SUM(U21:W21)</f>
        <v>4</v>
      </c>
      <c r="E21" s="29">
        <f>J21+O21+T21+Y21</f>
        <v>4</v>
      </c>
      <c r="F21" s="36"/>
      <c r="G21" s="34"/>
      <c r="H21" s="34"/>
      <c r="I21" s="34"/>
      <c r="J21" s="35"/>
      <c r="K21" s="30">
        <v>2</v>
      </c>
      <c r="L21" s="31">
        <v>0</v>
      </c>
      <c r="M21" s="31">
        <v>2</v>
      </c>
      <c r="N21" s="31" t="s">
        <v>20</v>
      </c>
      <c r="O21" s="35">
        <v>4</v>
      </c>
      <c r="P21" s="30"/>
      <c r="Q21" s="31"/>
      <c r="R21" s="31"/>
      <c r="S21" s="31"/>
      <c r="T21" s="35"/>
      <c r="U21" s="30"/>
      <c r="V21" s="31"/>
      <c r="W21" s="31"/>
      <c r="X21" s="31"/>
      <c r="Y21" s="35"/>
      <c r="AA21" s="25"/>
      <c r="AB21" s="58"/>
    </row>
    <row r="22" spans="1:28" s="22" customFormat="1" ht="15" customHeight="1" x14ac:dyDescent="0.25">
      <c r="A22" s="25"/>
      <c r="B22" s="45" t="s">
        <v>42</v>
      </c>
      <c r="C22" s="46"/>
      <c r="D22" s="57"/>
      <c r="E22" s="48">
        <f>SUM(O22,T22,Y22,E51)</f>
        <v>54</v>
      </c>
      <c r="F22" s="59"/>
      <c r="G22" s="60"/>
      <c r="H22" s="60"/>
      <c r="I22" s="60"/>
      <c r="J22" s="61"/>
      <c r="K22" s="59"/>
      <c r="L22" s="60"/>
      <c r="M22" s="60"/>
      <c r="N22" s="60"/>
      <c r="O22" s="61">
        <v>4</v>
      </c>
      <c r="P22" s="62"/>
      <c r="Q22" s="60"/>
      <c r="R22" s="60"/>
      <c r="S22" s="60"/>
      <c r="T22" s="61">
        <v>11</v>
      </c>
      <c r="U22" s="59"/>
      <c r="V22" s="60"/>
      <c r="W22" s="60"/>
      <c r="X22" s="60"/>
      <c r="Y22" s="61">
        <v>9</v>
      </c>
      <c r="AA22" s="63"/>
      <c r="AB22" s="64"/>
    </row>
    <row r="23" spans="1:28" s="22" customFormat="1" ht="15" hidden="1" customHeight="1" x14ac:dyDescent="0.25">
      <c r="A23" s="25"/>
      <c r="B23" s="45" t="s">
        <v>43</v>
      </c>
      <c r="C23" s="46"/>
      <c r="D23" s="57">
        <f>SUM(D24:D29)</f>
        <v>20</v>
      </c>
      <c r="E23" s="48">
        <f>SUM(E24:E29)</f>
        <v>24</v>
      </c>
      <c r="F23" s="49">
        <f>SUM(F24:F29)</f>
        <v>0</v>
      </c>
      <c r="G23" s="49">
        <f>SUM(G24:G29)</f>
        <v>0</v>
      </c>
      <c r="H23" s="49">
        <f>SUM(H24:H29)</f>
        <v>0</v>
      </c>
      <c r="I23" s="49"/>
      <c r="J23" s="51">
        <f>SUM(J24:J29)</f>
        <v>0</v>
      </c>
      <c r="K23" s="49">
        <f>SUM(K24:K29)</f>
        <v>2</v>
      </c>
      <c r="L23" s="49">
        <f>SUM(L24:L29)</f>
        <v>0</v>
      </c>
      <c r="M23" s="49">
        <f>SUM(M24:M29)</f>
        <v>1</v>
      </c>
      <c r="N23" s="49"/>
      <c r="O23" s="51">
        <f>SUM(O24:O29)</f>
        <v>4</v>
      </c>
      <c r="P23" s="49">
        <f>SUM(P24:P29)</f>
        <v>5</v>
      </c>
      <c r="Q23" s="49">
        <f>SUM(Q24:Q29)</f>
        <v>0</v>
      </c>
      <c r="R23" s="49">
        <f>SUM(R24:R29)</f>
        <v>5</v>
      </c>
      <c r="S23" s="49"/>
      <c r="T23" s="51">
        <f>SUM(T24:T29)</f>
        <v>12</v>
      </c>
      <c r="U23" s="49">
        <f>SUM(U24:U29)</f>
        <v>5</v>
      </c>
      <c r="V23" s="49">
        <f>SUM(V24:V29)</f>
        <v>0</v>
      </c>
      <c r="W23" s="49">
        <f>SUM(W24:W29)</f>
        <v>2</v>
      </c>
      <c r="X23" s="49"/>
      <c r="Y23" s="49">
        <f>SUM(Y24:Y29)</f>
        <v>8</v>
      </c>
      <c r="AA23" s="63"/>
      <c r="AB23" s="64"/>
    </row>
    <row r="24" spans="1:28" s="22" customFormat="1" ht="15" hidden="1" customHeight="1" x14ac:dyDescent="0.25">
      <c r="A24" s="25">
        <v>15</v>
      </c>
      <c r="B24" s="65" t="s">
        <v>44</v>
      </c>
      <c r="C24" s="27" t="s">
        <v>45</v>
      </c>
      <c r="D24" s="28">
        <f t="shared" ref="D24:D29" si="2">SUM(F24:H24)+SUM(K24:M24)+SUM(P24:R24)+SUM(U24:W24)</f>
        <v>3</v>
      </c>
      <c r="E24" s="29">
        <f t="shared" ref="E24:E29" si="3">J24+O24+T24+Y24</f>
        <v>4</v>
      </c>
      <c r="F24" s="36"/>
      <c r="G24" s="34"/>
      <c r="H24" s="34"/>
      <c r="I24" s="34"/>
      <c r="J24" s="35"/>
      <c r="K24" s="33">
        <v>2</v>
      </c>
      <c r="L24" s="34">
        <v>0</v>
      </c>
      <c r="M24" s="34">
        <v>1</v>
      </c>
      <c r="N24" s="34" t="s">
        <v>20</v>
      </c>
      <c r="O24" s="35">
        <v>4</v>
      </c>
      <c r="P24" s="33"/>
      <c r="Q24" s="34"/>
      <c r="R24" s="34"/>
      <c r="S24" s="34"/>
      <c r="T24" s="35"/>
      <c r="U24" s="36"/>
      <c r="V24" s="34"/>
      <c r="W24" s="34"/>
      <c r="X24" s="34"/>
      <c r="Y24" s="35"/>
      <c r="AA24" s="40"/>
      <c r="AB24" s="58"/>
    </row>
    <row r="25" spans="1:28" s="22" customFormat="1" ht="15" hidden="1" customHeight="1" x14ac:dyDescent="0.25">
      <c r="A25" s="25">
        <v>16</v>
      </c>
      <c r="B25" s="65" t="s">
        <v>46</v>
      </c>
      <c r="C25" s="27" t="s">
        <v>45</v>
      </c>
      <c r="D25" s="28">
        <f t="shared" si="2"/>
        <v>4</v>
      </c>
      <c r="E25" s="29">
        <f t="shared" si="3"/>
        <v>4</v>
      </c>
      <c r="F25" s="36"/>
      <c r="G25" s="34"/>
      <c r="H25" s="34"/>
      <c r="I25" s="34"/>
      <c r="J25" s="35"/>
      <c r="K25" s="36"/>
      <c r="L25" s="34"/>
      <c r="M25" s="34"/>
      <c r="N25" s="34"/>
      <c r="O25" s="35"/>
      <c r="P25" s="30">
        <v>2</v>
      </c>
      <c r="Q25" s="31">
        <v>0</v>
      </c>
      <c r="R25" s="31">
        <v>2</v>
      </c>
      <c r="S25" s="31" t="s">
        <v>15</v>
      </c>
      <c r="T25" s="32">
        <v>4</v>
      </c>
      <c r="U25" s="30"/>
      <c r="V25" s="31"/>
      <c r="W25" s="31"/>
      <c r="X25" s="31"/>
      <c r="Y25" s="32"/>
      <c r="AA25" s="40"/>
      <c r="AB25" s="58"/>
    </row>
    <row r="26" spans="1:28" s="22" customFormat="1" ht="15" hidden="1" customHeight="1" x14ac:dyDescent="0.25">
      <c r="A26" s="25">
        <v>17</v>
      </c>
      <c r="B26" s="65" t="s">
        <v>47</v>
      </c>
      <c r="C26" s="27" t="s">
        <v>36</v>
      </c>
      <c r="D26" s="28">
        <f t="shared" si="2"/>
        <v>3</v>
      </c>
      <c r="E26" s="29">
        <f t="shared" si="3"/>
        <v>4</v>
      </c>
      <c r="F26" s="36"/>
      <c r="G26" s="34"/>
      <c r="H26" s="34"/>
      <c r="I26" s="34"/>
      <c r="J26" s="35"/>
      <c r="K26" s="36"/>
      <c r="L26" s="34"/>
      <c r="M26" s="34"/>
      <c r="N26" s="34"/>
      <c r="O26" s="35"/>
      <c r="P26" s="38">
        <v>2</v>
      </c>
      <c r="Q26" s="31">
        <v>0</v>
      </c>
      <c r="R26" s="31">
        <v>1</v>
      </c>
      <c r="S26" s="31" t="s">
        <v>20</v>
      </c>
      <c r="T26" s="32">
        <v>4</v>
      </c>
      <c r="U26" s="30"/>
      <c r="V26" s="31"/>
      <c r="W26" s="31"/>
      <c r="X26" s="31"/>
      <c r="Y26" s="32"/>
      <c r="AA26" s="40"/>
      <c r="AB26" s="58"/>
    </row>
    <row r="27" spans="1:28" s="22" customFormat="1" ht="15" hidden="1" customHeight="1" x14ac:dyDescent="0.25">
      <c r="A27" s="25">
        <v>18</v>
      </c>
      <c r="B27" s="65" t="s">
        <v>48</v>
      </c>
      <c r="C27" s="27" t="s">
        <v>49</v>
      </c>
      <c r="D27" s="28">
        <f t="shared" si="2"/>
        <v>3</v>
      </c>
      <c r="E27" s="29">
        <f t="shared" si="3"/>
        <v>4</v>
      </c>
      <c r="F27" s="36"/>
      <c r="G27" s="34"/>
      <c r="H27" s="34"/>
      <c r="I27" s="34"/>
      <c r="J27" s="35"/>
      <c r="K27" s="36"/>
      <c r="L27" s="34"/>
      <c r="M27" s="34"/>
      <c r="N27" s="34"/>
      <c r="O27" s="35"/>
      <c r="P27" s="38">
        <v>1</v>
      </c>
      <c r="Q27" s="31">
        <v>0</v>
      </c>
      <c r="R27" s="31">
        <v>2</v>
      </c>
      <c r="S27" s="31" t="s">
        <v>15</v>
      </c>
      <c r="T27" s="32">
        <v>4</v>
      </c>
      <c r="U27" s="36"/>
      <c r="V27" s="34"/>
      <c r="W27" s="34"/>
      <c r="X27" s="34"/>
      <c r="Y27" s="35"/>
      <c r="AA27" s="40"/>
      <c r="AB27" s="58"/>
    </row>
    <row r="28" spans="1:28" s="22" customFormat="1" ht="15" hidden="1" customHeight="1" x14ac:dyDescent="0.25">
      <c r="A28" s="25">
        <v>19</v>
      </c>
      <c r="B28" s="65" t="s">
        <v>50</v>
      </c>
      <c r="C28" s="27" t="s">
        <v>24</v>
      </c>
      <c r="D28" s="28">
        <f t="shared" si="2"/>
        <v>4</v>
      </c>
      <c r="E28" s="29">
        <f t="shared" si="3"/>
        <v>4</v>
      </c>
      <c r="F28" s="30"/>
      <c r="G28" s="31"/>
      <c r="H28" s="31"/>
      <c r="I28" s="31"/>
      <c r="J28" s="32"/>
      <c r="K28" s="36"/>
      <c r="L28" s="34"/>
      <c r="M28" s="34"/>
      <c r="N28" s="34"/>
      <c r="O28" s="35"/>
      <c r="P28" s="38"/>
      <c r="Q28" s="31"/>
      <c r="R28" s="31"/>
      <c r="S28" s="31"/>
      <c r="T28" s="32"/>
      <c r="U28" s="36">
        <v>2</v>
      </c>
      <c r="V28" s="34">
        <v>0</v>
      </c>
      <c r="W28" s="34">
        <v>2</v>
      </c>
      <c r="X28" s="34" t="s">
        <v>15</v>
      </c>
      <c r="Y28" s="35">
        <v>4</v>
      </c>
      <c r="AA28" s="40"/>
      <c r="AB28" s="58"/>
    </row>
    <row r="29" spans="1:28" s="22" customFormat="1" ht="15" hidden="1" customHeight="1" x14ac:dyDescent="0.25">
      <c r="A29" s="25">
        <v>20</v>
      </c>
      <c r="B29" s="65" t="s">
        <v>51</v>
      </c>
      <c r="C29" s="27" t="s">
        <v>52</v>
      </c>
      <c r="D29" s="28">
        <f t="shared" si="2"/>
        <v>3</v>
      </c>
      <c r="E29" s="29">
        <f t="shared" si="3"/>
        <v>4</v>
      </c>
      <c r="F29" s="30"/>
      <c r="G29" s="31"/>
      <c r="H29" s="31"/>
      <c r="I29" s="31"/>
      <c r="J29" s="32"/>
      <c r="K29" s="36"/>
      <c r="L29" s="34"/>
      <c r="M29" s="34"/>
      <c r="N29" s="34"/>
      <c r="O29" s="35"/>
      <c r="P29" s="30"/>
      <c r="Q29" s="31"/>
      <c r="R29" s="31"/>
      <c r="S29" s="31"/>
      <c r="T29" s="32"/>
      <c r="U29" s="36">
        <v>3</v>
      </c>
      <c r="V29" s="34">
        <v>0</v>
      </c>
      <c r="W29" s="34">
        <v>0</v>
      </c>
      <c r="X29" s="34" t="s">
        <v>15</v>
      </c>
      <c r="Y29" s="35">
        <v>4</v>
      </c>
      <c r="AA29" s="39"/>
      <c r="AB29" s="58"/>
    </row>
    <row r="30" spans="1:28" s="22" customFormat="1" ht="15" hidden="1" customHeight="1" x14ac:dyDescent="0.25">
      <c r="A30" s="25"/>
      <c r="B30" s="55" t="s">
        <v>53</v>
      </c>
      <c r="C30" s="56"/>
      <c r="D30" s="57">
        <f t="shared" ref="D30:Y30" si="4">SUM(D31:D36)</f>
        <v>21</v>
      </c>
      <c r="E30" s="48">
        <f t="shared" si="4"/>
        <v>24</v>
      </c>
      <c r="F30" s="49">
        <f t="shared" si="4"/>
        <v>0</v>
      </c>
      <c r="G30" s="49">
        <f t="shared" si="4"/>
        <v>0</v>
      </c>
      <c r="H30" s="49">
        <f t="shared" si="4"/>
        <v>0</v>
      </c>
      <c r="I30" s="49">
        <f t="shared" si="4"/>
        <v>0</v>
      </c>
      <c r="J30" s="51">
        <f t="shared" si="4"/>
        <v>0</v>
      </c>
      <c r="K30" s="49">
        <f t="shared" si="4"/>
        <v>3</v>
      </c>
      <c r="L30" s="49">
        <f t="shared" si="4"/>
        <v>0</v>
      </c>
      <c r="M30" s="49">
        <f t="shared" si="4"/>
        <v>0</v>
      </c>
      <c r="N30" s="49">
        <f t="shared" si="4"/>
        <v>0</v>
      </c>
      <c r="O30" s="51">
        <f t="shared" si="4"/>
        <v>4</v>
      </c>
      <c r="P30" s="49">
        <f t="shared" si="4"/>
        <v>6</v>
      </c>
      <c r="Q30" s="49">
        <f t="shared" si="4"/>
        <v>0</v>
      </c>
      <c r="R30" s="49">
        <f t="shared" si="4"/>
        <v>5</v>
      </c>
      <c r="S30" s="49">
        <f t="shared" si="4"/>
        <v>0</v>
      </c>
      <c r="T30" s="51">
        <f t="shared" si="4"/>
        <v>12</v>
      </c>
      <c r="U30" s="49">
        <f t="shared" si="4"/>
        <v>5</v>
      </c>
      <c r="V30" s="49">
        <f t="shared" si="4"/>
        <v>0</v>
      </c>
      <c r="W30" s="49">
        <f t="shared" si="4"/>
        <v>2</v>
      </c>
      <c r="X30" s="49">
        <f t="shared" si="4"/>
        <v>0</v>
      </c>
      <c r="Y30" s="49">
        <f t="shared" si="4"/>
        <v>8</v>
      </c>
      <c r="AA30" s="63"/>
      <c r="AB30" s="64"/>
    </row>
    <row r="31" spans="1:28" s="22" customFormat="1" ht="15" hidden="1" customHeight="1" x14ac:dyDescent="0.25">
      <c r="A31" s="25">
        <v>21</v>
      </c>
      <c r="B31" s="65" t="s">
        <v>54</v>
      </c>
      <c r="C31" s="44" t="s">
        <v>55</v>
      </c>
      <c r="D31" s="28">
        <f t="shared" ref="D31:D36" si="5">SUM(F31:H31)+SUM(K31:M31)+SUM(P31:R31)+SUM(U31:W31)</f>
        <v>3</v>
      </c>
      <c r="E31" s="29">
        <f t="shared" ref="E31:E36" si="6">J31+O31+T31+Y31</f>
        <v>4</v>
      </c>
      <c r="F31" s="36"/>
      <c r="G31" s="34"/>
      <c r="H31" s="34"/>
      <c r="I31" s="34"/>
      <c r="J31" s="35"/>
      <c r="K31" s="30">
        <v>3</v>
      </c>
      <c r="L31" s="31">
        <v>0</v>
      </c>
      <c r="M31" s="31">
        <v>0</v>
      </c>
      <c r="N31" s="31" t="s">
        <v>15</v>
      </c>
      <c r="O31" s="32">
        <v>4</v>
      </c>
      <c r="P31" s="38"/>
      <c r="Q31" s="31"/>
      <c r="R31" s="31"/>
      <c r="S31" s="31"/>
      <c r="T31" s="32"/>
      <c r="U31" s="36"/>
      <c r="V31" s="34"/>
      <c r="W31" s="34"/>
      <c r="X31" s="34"/>
      <c r="Y31" s="35"/>
      <c r="AA31" s="25"/>
      <c r="AB31" s="66"/>
    </row>
    <row r="32" spans="1:28" s="22" customFormat="1" ht="15" hidden="1" customHeight="1" x14ac:dyDescent="0.25">
      <c r="A32" s="25">
        <v>22</v>
      </c>
      <c r="B32" s="65" t="s">
        <v>56</v>
      </c>
      <c r="C32" s="27" t="s">
        <v>57</v>
      </c>
      <c r="D32" s="28">
        <f t="shared" si="5"/>
        <v>4</v>
      </c>
      <c r="E32" s="29">
        <f t="shared" si="6"/>
        <v>4</v>
      </c>
      <c r="F32" s="36"/>
      <c r="G32" s="34"/>
      <c r="H32" s="34"/>
      <c r="I32" s="34"/>
      <c r="J32" s="35"/>
      <c r="K32" s="30"/>
      <c r="L32" s="31"/>
      <c r="M32" s="31"/>
      <c r="N32" s="31"/>
      <c r="O32" s="32"/>
      <c r="P32" s="38">
        <v>2</v>
      </c>
      <c r="Q32" s="31">
        <v>0</v>
      </c>
      <c r="R32" s="31">
        <v>2</v>
      </c>
      <c r="S32" s="31" t="s">
        <v>15</v>
      </c>
      <c r="T32" s="32">
        <v>4</v>
      </c>
      <c r="U32" s="36"/>
      <c r="V32" s="34"/>
      <c r="W32" s="34"/>
      <c r="X32" s="34"/>
      <c r="Y32" s="35"/>
      <c r="AA32" s="40"/>
      <c r="AB32" s="66"/>
    </row>
    <row r="33" spans="1:28" s="22" customFormat="1" ht="15" hidden="1" customHeight="1" x14ac:dyDescent="0.25">
      <c r="A33" s="25">
        <v>23</v>
      </c>
      <c r="B33" s="65" t="s">
        <v>58</v>
      </c>
      <c r="C33" s="27" t="s">
        <v>57</v>
      </c>
      <c r="D33" s="28">
        <f t="shared" si="5"/>
        <v>4</v>
      </c>
      <c r="E33" s="29">
        <f t="shared" si="6"/>
        <v>4</v>
      </c>
      <c r="F33" s="36"/>
      <c r="G33" s="34"/>
      <c r="H33" s="34"/>
      <c r="I33" s="34"/>
      <c r="J33" s="35"/>
      <c r="K33" s="36"/>
      <c r="L33" s="34"/>
      <c r="M33" s="34"/>
      <c r="N33" s="34"/>
      <c r="O33" s="35"/>
      <c r="P33" s="38">
        <v>2</v>
      </c>
      <c r="Q33" s="31">
        <v>0</v>
      </c>
      <c r="R33" s="31">
        <v>2</v>
      </c>
      <c r="S33" s="31" t="s">
        <v>15</v>
      </c>
      <c r="T33" s="32">
        <v>4</v>
      </c>
      <c r="U33" s="30"/>
      <c r="V33" s="31"/>
      <c r="W33" s="31"/>
      <c r="X33" s="31"/>
      <c r="Y33" s="32"/>
      <c r="AA33" s="40"/>
      <c r="AB33" s="58"/>
    </row>
    <row r="34" spans="1:28" s="22" customFormat="1" ht="15" hidden="1" customHeight="1" x14ac:dyDescent="0.25">
      <c r="A34" s="25">
        <v>24</v>
      </c>
      <c r="B34" s="65" t="s">
        <v>51</v>
      </c>
      <c r="C34" s="27" t="s">
        <v>52</v>
      </c>
      <c r="D34" s="28">
        <f t="shared" si="5"/>
        <v>3</v>
      </c>
      <c r="E34" s="29">
        <f t="shared" si="6"/>
        <v>4</v>
      </c>
      <c r="F34" s="36"/>
      <c r="G34" s="34"/>
      <c r="H34" s="34"/>
      <c r="I34" s="34"/>
      <c r="J34" s="35"/>
      <c r="K34" s="36"/>
      <c r="L34" s="34"/>
      <c r="M34" s="34"/>
      <c r="N34" s="34"/>
      <c r="O34" s="35"/>
      <c r="P34" s="38"/>
      <c r="Q34" s="31"/>
      <c r="R34" s="31"/>
      <c r="S34" s="31"/>
      <c r="T34" s="32"/>
      <c r="U34" s="30">
        <v>3</v>
      </c>
      <c r="V34" s="31">
        <v>0</v>
      </c>
      <c r="W34" s="31">
        <v>0</v>
      </c>
      <c r="X34" s="31" t="s">
        <v>15</v>
      </c>
      <c r="Y34" s="32">
        <v>4</v>
      </c>
      <c r="AA34" s="40"/>
      <c r="AB34" s="58"/>
    </row>
    <row r="35" spans="1:28" s="22" customFormat="1" ht="15" hidden="1" customHeight="1" x14ac:dyDescent="0.25">
      <c r="A35" s="25">
        <v>25</v>
      </c>
      <c r="B35" s="65" t="s">
        <v>59</v>
      </c>
      <c r="C35" s="27" t="s">
        <v>60</v>
      </c>
      <c r="D35" s="28">
        <f t="shared" si="5"/>
        <v>4</v>
      </c>
      <c r="E35" s="29">
        <f t="shared" si="6"/>
        <v>4</v>
      </c>
      <c r="F35" s="36"/>
      <c r="G35" s="34"/>
      <c r="H35" s="34"/>
      <c r="I35" s="34"/>
      <c r="J35" s="35"/>
      <c r="K35" s="36"/>
      <c r="L35" s="34"/>
      <c r="M35" s="34"/>
      <c r="N35" s="34"/>
      <c r="O35" s="35"/>
      <c r="P35" s="38"/>
      <c r="Q35" s="31"/>
      <c r="R35" s="31"/>
      <c r="S35" s="31"/>
      <c r="T35" s="32"/>
      <c r="U35" s="38">
        <v>2</v>
      </c>
      <c r="V35" s="31">
        <v>0</v>
      </c>
      <c r="W35" s="31">
        <v>2</v>
      </c>
      <c r="X35" s="31" t="s">
        <v>20</v>
      </c>
      <c r="Y35" s="32">
        <v>4</v>
      </c>
      <c r="AA35" s="25"/>
      <c r="AB35" s="66"/>
    </row>
    <row r="36" spans="1:28" s="22" customFormat="1" ht="15" hidden="1" customHeight="1" x14ac:dyDescent="0.25">
      <c r="A36" s="25">
        <v>26</v>
      </c>
      <c r="B36" s="65" t="s">
        <v>61</v>
      </c>
      <c r="C36" s="27" t="s">
        <v>62</v>
      </c>
      <c r="D36" s="28">
        <f t="shared" si="5"/>
        <v>3</v>
      </c>
      <c r="E36" s="29">
        <f t="shared" si="6"/>
        <v>4</v>
      </c>
      <c r="F36" s="38"/>
      <c r="G36" s="31"/>
      <c r="H36" s="31"/>
      <c r="I36" s="31"/>
      <c r="J36" s="32"/>
      <c r="K36" s="36"/>
      <c r="L36" s="34"/>
      <c r="M36" s="34"/>
      <c r="N36" s="34"/>
      <c r="O36" s="35"/>
      <c r="P36" s="38">
        <v>2</v>
      </c>
      <c r="Q36" s="31">
        <v>0</v>
      </c>
      <c r="R36" s="31">
        <v>1</v>
      </c>
      <c r="S36" s="31" t="s">
        <v>20</v>
      </c>
      <c r="T36" s="32">
        <v>4</v>
      </c>
      <c r="U36" s="38"/>
      <c r="V36" s="31"/>
      <c r="W36" s="31"/>
      <c r="X36" s="31"/>
      <c r="Y36" s="32"/>
      <c r="AA36" s="42"/>
      <c r="AB36" s="43"/>
    </row>
    <row r="37" spans="1:28" s="22" customFormat="1" ht="15" hidden="1" customHeight="1" x14ac:dyDescent="0.25">
      <c r="A37" s="25"/>
      <c r="B37" s="55" t="s">
        <v>63</v>
      </c>
      <c r="C37" s="56"/>
      <c r="D37" s="57">
        <f>SUM(D38:D43)</f>
        <v>21</v>
      </c>
      <c r="E37" s="48">
        <f>SUM(E38:E43)</f>
        <v>24</v>
      </c>
      <c r="F37" s="49">
        <f>SUM(F38:F43)</f>
        <v>0</v>
      </c>
      <c r="G37" s="49">
        <f>SUM(G38:G43)</f>
        <v>0</v>
      </c>
      <c r="H37" s="49">
        <f>SUM(H38:H43)</f>
        <v>0</v>
      </c>
      <c r="I37" s="50"/>
      <c r="J37" s="51">
        <f>SUM(J38:J43)</f>
        <v>0</v>
      </c>
      <c r="K37" s="49">
        <f>SUM(K38:K43)</f>
        <v>1</v>
      </c>
      <c r="L37" s="49">
        <f>SUM(L38:L43)</f>
        <v>0</v>
      </c>
      <c r="M37" s="49">
        <f>SUM(M38:M43)</f>
        <v>1</v>
      </c>
      <c r="N37" s="49"/>
      <c r="O37" s="21">
        <f>SUM(O38:O43)</f>
        <v>4</v>
      </c>
      <c r="P37" s="49">
        <f>SUM(P38:P43)</f>
        <v>6</v>
      </c>
      <c r="Q37" s="49">
        <f>SUM(Q38:Q43)</f>
        <v>0</v>
      </c>
      <c r="R37" s="49">
        <f>SUM(R38:R43)</f>
        <v>5</v>
      </c>
      <c r="S37" s="49"/>
      <c r="T37" s="51">
        <f>SUM(T38:T43)</f>
        <v>12</v>
      </c>
      <c r="U37" s="49">
        <f>SUM(U38:U43)</f>
        <v>4</v>
      </c>
      <c r="V37" s="49">
        <f>SUM(V38:V43)</f>
        <v>0</v>
      </c>
      <c r="W37" s="49">
        <f>SUM(W38:W43)</f>
        <v>4</v>
      </c>
      <c r="X37" s="49"/>
      <c r="Y37" s="49">
        <f>SUM(Y38:Y43)</f>
        <v>8</v>
      </c>
      <c r="AA37" s="63"/>
      <c r="AB37" s="64"/>
    </row>
    <row r="38" spans="1:28" s="22" customFormat="1" ht="15" hidden="1" customHeight="1" x14ac:dyDescent="0.25">
      <c r="A38" s="67">
        <v>27</v>
      </c>
      <c r="B38" s="68" t="s">
        <v>64</v>
      </c>
      <c r="C38" s="69" t="s">
        <v>36</v>
      </c>
      <c r="D38" s="28">
        <f t="shared" ref="D38:D43" si="7">SUM(F38:H38)+SUM(K38:M38)+SUM(P38:R38)+SUM(U38:W38)</f>
        <v>2</v>
      </c>
      <c r="E38" s="29">
        <f t="shared" ref="E38:E43" si="8">J38+O38+T38+Y38</f>
        <v>4</v>
      </c>
      <c r="F38" s="70"/>
      <c r="G38" s="71"/>
      <c r="H38" s="71"/>
      <c r="I38" s="71"/>
      <c r="J38" s="72"/>
      <c r="K38" s="70">
        <v>1</v>
      </c>
      <c r="L38" s="71">
        <v>0</v>
      </c>
      <c r="M38" s="71">
        <v>1</v>
      </c>
      <c r="N38" s="71" t="s">
        <v>20</v>
      </c>
      <c r="O38" s="72">
        <v>4</v>
      </c>
      <c r="P38" s="73"/>
      <c r="Q38" s="74"/>
      <c r="R38" s="74"/>
      <c r="S38" s="74"/>
      <c r="T38" s="75"/>
      <c r="U38" s="70"/>
      <c r="V38" s="71"/>
      <c r="W38" s="71"/>
      <c r="X38" s="71"/>
      <c r="Y38" s="72"/>
      <c r="Z38" s="67"/>
      <c r="AA38" s="76"/>
      <c r="AB38" s="66"/>
    </row>
    <row r="39" spans="1:28" s="22" customFormat="1" ht="15" hidden="1" customHeight="1" x14ac:dyDescent="0.25">
      <c r="A39" s="67">
        <v>28</v>
      </c>
      <c r="B39" s="68" t="s">
        <v>65</v>
      </c>
      <c r="C39" s="69" t="s">
        <v>17</v>
      </c>
      <c r="D39" s="28">
        <f t="shared" si="7"/>
        <v>4</v>
      </c>
      <c r="E39" s="29">
        <f t="shared" si="8"/>
        <v>4</v>
      </c>
      <c r="F39" s="70"/>
      <c r="G39" s="71"/>
      <c r="H39" s="71"/>
      <c r="I39" s="71"/>
      <c r="J39" s="72"/>
      <c r="K39" s="73"/>
      <c r="L39" s="74"/>
      <c r="M39" s="74"/>
      <c r="N39" s="74"/>
      <c r="O39" s="75"/>
      <c r="P39" s="73">
        <v>2</v>
      </c>
      <c r="Q39" s="74">
        <v>0</v>
      </c>
      <c r="R39" s="74">
        <v>2</v>
      </c>
      <c r="S39" s="74" t="s">
        <v>15</v>
      </c>
      <c r="T39" s="75">
        <v>4</v>
      </c>
      <c r="U39" s="70"/>
      <c r="V39" s="71"/>
      <c r="W39" s="71"/>
      <c r="X39" s="71"/>
      <c r="Y39" s="72"/>
      <c r="Z39" s="67"/>
      <c r="AA39" s="76">
        <v>2</v>
      </c>
      <c r="AB39" s="66" t="s">
        <v>16</v>
      </c>
    </row>
    <row r="40" spans="1:28" s="22" customFormat="1" ht="15" hidden="1" customHeight="1" x14ac:dyDescent="0.25">
      <c r="A40" s="67">
        <v>29</v>
      </c>
      <c r="B40" s="68" t="s">
        <v>66</v>
      </c>
      <c r="C40" s="69" t="s">
        <v>36</v>
      </c>
      <c r="D40" s="28">
        <f t="shared" si="7"/>
        <v>3</v>
      </c>
      <c r="E40" s="29">
        <f t="shared" si="8"/>
        <v>4</v>
      </c>
      <c r="F40" s="70"/>
      <c r="G40" s="71"/>
      <c r="H40" s="71"/>
      <c r="I40" s="71"/>
      <c r="J40" s="72"/>
      <c r="K40" s="73"/>
      <c r="L40" s="74"/>
      <c r="M40" s="74"/>
      <c r="N40" s="74"/>
      <c r="O40" s="75"/>
      <c r="P40" s="73">
        <v>2</v>
      </c>
      <c r="Q40" s="74">
        <v>0</v>
      </c>
      <c r="R40" s="74">
        <v>1</v>
      </c>
      <c r="S40" s="74" t="s">
        <v>20</v>
      </c>
      <c r="T40" s="75">
        <v>4</v>
      </c>
      <c r="U40" s="70"/>
      <c r="V40" s="71"/>
      <c r="W40" s="71"/>
      <c r="X40" s="71"/>
      <c r="Y40" s="72"/>
      <c r="Z40" s="67"/>
      <c r="AA40" s="76"/>
      <c r="AB40" s="66"/>
    </row>
    <row r="41" spans="1:28" s="22" customFormat="1" ht="15" hidden="1" customHeight="1" x14ac:dyDescent="0.25">
      <c r="A41" s="67">
        <v>30</v>
      </c>
      <c r="B41" s="68" t="s">
        <v>67</v>
      </c>
      <c r="C41" s="69" t="s">
        <v>68</v>
      </c>
      <c r="D41" s="28">
        <f t="shared" si="7"/>
        <v>4</v>
      </c>
      <c r="E41" s="29">
        <f t="shared" si="8"/>
        <v>4</v>
      </c>
      <c r="F41" s="70"/>
      <c r="G41" s="71"/>
      <c r="H41" s="71"/>
      <c r="I41" s="71"/>
      <c r="J41" s="72"/>
      <c r="K41" s="73"/>
      <c r="L41" s="74"/>
      <c r="M41" s="74"/>
      <c r="N41" s="74"/>
      <c r="O41" s="75"/>
      <c r="P41" s="73">
        <v>2</v>
      </c>
      <c r="Q41" s="74">
        <v>0</v>
      </c>
      <c r="R41" s="74">
        <v>2</v>
      </c>
      <c r="S41" s="74" t="s">
        <v>20</v>
      </c>
      <c r="T41" s="75">
        <v>4</v>
      </c>
      <c r="U41" s="70"/>
      <c r="V41" s="71"/>
      <c r="W41" s="71"/>
      <c r="X41" s="71"/>
      <c r="Y41" s="72"/>
      <c r="Z41" s="67"/>
      <c r="AA41" s="76"/>
      <c r="AB41" s="66"/>
    </row>
    <row r="42" spans="1:28" s="22" customFormat="1" ht="15" hidden="1" customHeight="1" x14ac:dyDescent="0.25">
      <c r="A42" s="67">
        <v>31</v>
      </c>
      <c r="B42" s="68" t="s">
        <v>69</v>
      </c>
      <c r="C42" s="69" t="s">
        <v>68</v>
      </c>
      <c r="D42" s="28">
        <f t="shared" si="7"/>
        <v>4</v>
      </c>
      <c r="E42" s="29">
        <f t="shared" si="8"/>
        <v>4</v>
      </c>
      <c r="F42" s="70"/>
      <c r="G42" s="71"/>
      <c r="H42" s="71"/>
      <c r="I42" s="71"/>
      <c r="J42" s="72"/>
      <c r="K42" s="73"/>
      <c r="L42" s="74"/>
      <c r="M42" s="74"/>
      <c r="N42" s="74"/>
      <c r="O42" s="75"/>
      <c r="P42" s="73"/>
      <c r="Q42" s="74"/>
      <c r="R42" s="74"/>
      <c r="S42" s="74"/>
      <c r="T42" s="75"/>
      <c r="U42" s="70">
        <v>2</v>
      </c>
      <c r="V42" s="71">
        <v>0</v>
      </c>
      <c r="W42" s="71">
        <v>2</v>
      </c>
      <c r="X42" s="71" t="s">
        <v>15</v>
      </c>
      <c r="Y42" s="72">
        <v>4</v>
      </c>
      <c r="Z42" s="67">
        <v>30</v>
      </c>
      <c r="AA42" s="77">
        <f>A41</f>
        <v>30</v>
      </c>
      <c r="AB42" s="66" t="str">
        <f>B41</f>
        <v xml:space="preserve">Nyílt forráskódú SOC fejlesztés a gyakorlatban I. </v>
      </c>
    </row>
    <row r="43" spans="1:28" s="22" customFormat="1" ht="15" hidden="1" customHeight="1" x14ac:dyDescent="0.25">
      <c r="A43" s="67">
        <v>32</v>
      </c>
      <c r="B43" s="78" t="s">
        <v>70</v>
      </c>
      <c r="C43" s="79" t="s">
        <v>17</v>
      </c>
      <c r="D43" s="28">
        <f t="shared" si="7"/>
        <v>4</v>
      </c>
      <c r="E43" s="29">
        <f t="shared" si="8"/>
        <v>4</v>
      </c>
      <c r="F43" s="80"/>
      <c r="G43" s="81"/>
      <c r="H43" s="81"/>
      <c r="I43" s="81"/>
      <c r="J43" s="82"/>
      <c r="K43" s="80"/>
      <c r="L43" s="81"/>
      <c r="M43" s="81"/>
      <c r="N43" s="81"/>
      <c r="O43" s="82"/>
      <c r="P43" s="83"/>
      <c r="Q43" s="84"/>
      <c r="R43" s="84"/>
      <c r="S43" s="84"/>
      <c r="T43" s="85"/>
      <c r="U43" s="83">
        <v>2</v>
      </c>
      <c r="V43" s="84">
        <v>0</v>
      </c>
      <c r="W43" s="84">
        <v>2</v>
      </c>
      <c r="X43" s="84" t="s">
        <v>15</v>
      </c>
      <c r="Y43" s="85">
        <v>4</v>
      </c>
      <c r="Z43" s="86"/>
      <c r="AA43" s="87"/>
      <c r="AB43" s="66"/>
    </row>
    <row r="44" spans="1:28" s="22" customFormat="1" ht="15" customHeight="1" x14ac:dyDescent="0.25">
      <c r="A44" s="25"/>
      <c r="B44" s="55" t="s">
        <v>71</v>
      </c>
      <c r="C44" s="56"/>
      <c r="D44" s="57">
        <f>SUM(D45:D50)</f>
        <v>21</v>
      </c>
      <c r="E44" s="48">
        <f>SUM(E45:E50)</f>
        <v>24</v>
      </c>
      <c r="F44" s="49">
        <f>SUM(F45:F50)</f>
        <v>0</v>
      </c>
      <c r="G44" s="49">
        <f>SUM(G45:G50)</f>
        <v>0</v>
      </c>
      <c r="H44" s="49">
        <f>SUM(H45:H50)</f>
        <v>0</v>
      </c>
      <c r="I44" s="50"/>
      <c r="J44" s="51">
        <f>SUM(J45:J50)</f>
        <v>0</v>
      </c>
      <c r="K44" s="49">
        <f>SUM(K45:K50)</f>
        <v>1</v>
      </c>
      <c r="L44" s="49">
        <f>SUM(L45:L50)</f>
        <v>0</v>
      </c>
      <c r="M44" s="49">
        <f>SUM(M45:M50)</f>
        <v>2</v>
      </c>
      <c r="N44" s="49"/>
      <c r="O44" s="21">
        <f>SUM(O45:O50)</f>
        <v>4</v>
      </c>
      <c r="P44" s="49">
        <f>SUM(P45:P50)</f>
        <v>4</v>
      </c>
      <c r="Q44" s="49">
        <f>SUM(Q45:Q50)</f>
        <v>0</v>
      </c>
      <c r="R44" s="49">
        <f>SUM(R45:R50)</f>
        <v>4</v>
      </c>
      <c r="S44" s="49"/>
      <c r="T44" s="51">
        <f>SUM(T45:T50)</f>
        <v>8</v>
      </c>
      <c r="U44" s="49">
        <f>SUM(U45:U50)</f>
        <v>4</v>
      </c>
      <c r="V44" s="49">
        <f>SUM(V45:V50)</f>
        <v>0</v>
      </c>
      <c r="W44" s="49">
        <f>SUM(W45:W50)</f>
        <v>6</v>
      </c>
      <c r="X44" s="49"/>
      <c r="Y44" s="49">
        <f>SUM(Y45:Y50)</f>
        <v>12</v>
      </c>
      <c r="AA44" s="63"/>
      <c r="AB44" s="64"/>
    </row>
    <row r="45" spans="1:28" s="22" customFormat="1" ht="15" customHeight="1" x14ac:dyDescent="0.2">
      <c r="A45" s="25">
        <v>33</v>
      </c>
      <c r="B45" s="68" t="s">
        <v>72</v>
      </c>
      <c r="C45" s="152" t="s">
        <v>73</v>
      </c>
      <c r="D45" s="28">
        <f t="shared" ref="D45:D50" si="9">SUM(F45:H45)+SUM(K45:M45)+SUM(P45:R45)+SUM(U45:W45)</f>
        <v>4</v>
      </c>
      <c r="E45" s="29">
        <f t="shared" ref="E45:E50" si="10">J45+O45+T45+Y45</f>
        <v>4</v>
      </c>
      <c r="F45" s="36"/>
      <c r="G45" s="34"/>
      <c r="H45" s="34"/>
      <c r="I45" s="34"/>
      <c r="J45" s="35"/>
      <c r="K45" s="36"/>
      <c r="L45" s="34"/>
      <c r="M45" s="34"/>
      <c r="N45" s="34"/>
      <c r="O45" s="35"/>
      <c r="P45" s="153"/>
      <c r="Q45" s="154"/>
      <c r="R45" s="154"/>
      <c r="S45" s="154"/>
      <c r="T45" s="155"/>
      <c r="U45" s="36">
        <v>2</v>
      </c>
      <c r="V45" s="34">
        <v>0</v>
      </c>
      <c r="W45" s="34">
        <v>2</v>
      </c>
      <c r="X45" s="34" t="s">
        <v>15</v>
      </c>
      <c r="Y45" s="35">
        <v>4</v>
      </c>
      <c r="Z45" s="39">
        <v>4</v>
      </c>
      <c r="AA45" s="39"/>
      <c r="AB45" s="66"/>
    </row>
    <row r="46" spans="1:28" s="22" customFormat="1" ht="15" customHeight="1" x14ac:dyDescent="0.2">
      <c r="A46" s="25">
        <v>34</v>
      </c>
      <c r="B46" s="68" t="s">
        <v>74</v>
      </c>
      <c r="C46" s="152" t="s">
        <v>75</v>
      </c>
      <c r="D46" s="28">
        <f t="shared" si="9"/>
        <v>3</v>
      </c>
      <c r="E46" s="29">
        <f t="shared" si="10"/>
        <v>4</v>
      </c>
      <c r="F46" s="36"/>
      <c r="G46" s="34"/>
      <c r="H46" s="34"/>
      <c r="I46" s="34"/>
      <c r="J46" s="35"/>
      <c r="K46" s="36">
        <v>1</v>
      </c>
      <c r="L46" s="34">
        <v>0</v>
      </c>
      <c r="M46" s="34">
        <v>2</v>
      </c>
      <c r="N46" s="34" t="s">
        <v>20</v>
      </c>
      <c r="O46" s="35">
        <v>4</v>
      </c>
      <c r="P46" s="156"/>
      <c r="Q46" s="157"/>
      <c r="R46" s="157"/>
      <c r="S46" s="157"/>
      <c r="T46" s="158"/>
      <c r="U46" s="36"/>
      <c r="V46" s="34"/>
      <c r="W46" s="34"/>
      <c r="X46" s="34"/>
      <c r="Y46" s="35"/>
      <c r="Z46" s="39"/>
      <c r="AA46" s="39"/>
      <c r="AB46" s="66"/>
    </row>
    <row r="47" spans="1:28" s="22" customFormat="1" ht="15" customHeight="1" x14ac:dyDescent="0.2">
      <c r="A47" s="25">
        <v>35</v>
      </c>
      <c r="B47" s="68" t="s">
        <v>76</v>
      </c>
      <c r="C47" s="152" t="s">
        <v>77</v>
      </c>
      <c r="D47" s="28">
        <f t="shared" si="9"/>
        <v>4</v>
      </c>
      <c r="E47" s="29">
        <f t="shared" si="10"/>
        <v>4</v>
      </c>
      <c r="F47" s="36"/>
      <c r="G47" s="34"/>
      <c r="H47" s="34"/>
      <c r="I47" s="34"/>
      <c r="J47" s="35"/>
      <c r="K47" s="36"/>
      <c r="L47" s="34"/>
      <c r="M47" s="34"/>
      <c r="N47" s="34"/>
      <c r="O47" s="35"/>
      <c r="P47" s="73">
        <v>2</v>
      </c>
      <c r="Q47" s="74">
        <v>0</v>
      </c>
      <c r="R47" s="74">
        <v>2</v>
      </c>
      <c r="S47" s="74" t="s">
        <v>15</v>
      </c>
      <c r="T47" s="75">
        <v>4</v>
      </c>
      <c r="U47" s="36"/>
      <c r="V47" s="34"/>
      <c r="W47" s="34"/>
      <c r="X47" s="34"/>
      <c r="Y47" s="35"/>
      <c r="Z47" s="39"/>
      <c r="AA47" s="39"/>
      <c r="AB47" s="58"/>
    </row>
    <row r="48" spans="1:28" s="22" customFormat="1" ht="15" customHeight="1" x14ac:dyDescent="0.2">
      <c r="A48" s="25">
        <v>36</v>
      </c>
      <c r="B48" s="68" t="s">
        <v>78</v>
      </c>
      <c r="C48" s="159" t="s">
        <v>79</v>
      </c>
      <c r="D48" s="28">
        <f t="shared" si="9"/>
        <v>4</v>
      </c>
      <c r="E48" s="29">
        <f t="shared" si="10"/>
        <v>4</v>
      </c>
      <c r="F48" s="36"/>
      <c r="G48" s="34"/>
      <c r="H48" s="34"/>
      <c r="I48" s="34"/>
      <c r="J48" s="35"/>
      <c r="K48" s="36"/>
      <c r="L48" s="34"/>
      <c r="M48" s="34"/>
      <c r="N48" s="34"/>
      <c r="O48" s="35"/>
      <c r="P48" s="73">
        <v>2</v>
      </c>
      <c r="Q48" s="74">
        <v>0</v>
      </c>
      <c r="R48" s="74">
        <v>2</v>
      </c>
      <c r="S48" s="74" t="s">
        <v>15</v>
      </c>
      <c r="T48" s="75">
        <v>4</v>
      </c>
      <c r="U48" s="36"/>
      <c r="V48" s="34"/>
      <c r="W48" s="34"/>
      <c r="X48" s="34"/>
      <c r="Y48" s="35"/>
      <c r="Z48" s="39"/>
      <c r="AA48" s="39"/>
      <c r="AB48" s="58"/>
    </row>
    <row r="49" spans="1:31" s="22" customFormat="1" ht="15" customHeight="1" x14ac:dyDescent="0.2">
      <c r="A49" s="25">
        <v>37</v>
      </c>
      <c r="B49" s="68" t="s">
        <v>80</v>
      </c>
      <c r="C49" s="152" t="s">
        <v>81</v>
      </c>
      <c r="D49" s="28">
        <f t="shared" si="9"/>
        <v>3</v>
      </c>
      <c r="E49" s="29">
        <f t="shared" si="10"/>
        <v>4</v>
      </c>
      <c r="F49" s="36"/>
      <c r="G49" s="34"/>
      <c r="H49" s="34"/>
      <c r="I49" s="34"/>
      <c r="J49" s="35"/>
      <c r="K49" s="36"/>
      <c r="L49" s="34"/>
      <c r="M49" s="34"/>
      <c r="N49" s="34"/>
      <c r="O49" s="35"/>
      <c r="P49" s="73"/>
      <c r="Q49" s="74"/>
      <c r="R49" s="74"/>
      <c r="S49" s="74"/>
      <c r="T49" s="75"/>
      <c r="U49" s="36">
        <v>1</v>
      </c>
      <c r="V49" s="34">
        <v>0</v>
      </c>
      <c r="W49" s="34">
        <v>2</v>
      </c>
      <c r="X49" s="34" t="s">
        <v>15</v>
      </c>
      <c r="Y49" s="35">
        <v>4</v>
      </c>
      <c r="Z49" s="39"/>
      <c r="AA49" s="39"/>
      <c r="AB49" s="66"/>
    </row>
    <row r="50" spans="1:31" s="22" customFormat="1" ht="15" customHeight="1" x14ac:dyDescent="0.25">
      <c r="A50" s="25">
        <v>38</v>
      </c>
      <c r="B50" s="78" t="s">
        <v>82</v>
      </c>
      <c r="C50" s="27" t="s">
        <v>83</v>
      </c>
      <c r="D50" s="28">
        <f t="shared" si="9"/>
        <v>3</v>
      </c>
      <c r="E50" s="29">
        <f t="shared" si="10"/>
        <v>4</v>
      </c>
      <c r="F50" s="36"/>
      <c r="G50" s="34"/>
      <c r="H50" s="34"/>
      <c r="I50" s="34"/>
      <c r="J50" s="35"/>
      <c r="K50" s="36"/>
      <c r="L50" s="34"/>
      <c r="M50" s="34"/>
      <c r="N50" s="34"/>
      <c r="O50" s="35"/>
      <c r="P50" s="33"/>
      <c r="Q50" s="34"/>
      <c r="R50" s="34"/>
      <c r="S50" s="34"/>
      <c r="T50" s="35"/>
      <c r="U50" s="36">
        <v>1</v>
      </c>
      <c r="V50" s="34">
        <v>0</v>
      </c>
      <c r="W50" s="34">
        <v>2</v>
      </c>
      <c r="X50" s="34" t="s">
        <v>20</v>
      </c>
      <c r="Y50" s="35">
        <v>4</v>
      </c>
      <c r="Z50" s="39">
        <v>35</v>
      </c>
      <c r="AA50" s="39">
        <f>A46</f>
        <v>34</v>
      </c>
      <c r="AB50" s="66" t="s">
        <v>74</v>
      </c>
    </row>
    <row r="51" spans="1:31" s="22" customFormat="1" ht="15" customHeight="1" x14ac:dyDescent="0.25">
      <c r="A51" s="25"/>
      <c r="B51" s="45" t="s">
        <v>84</v>
      </c>
      <c r="C51" s="46"/>
      <c r="D51" s="57">
        <f>SUM(D52:D54)</f>
        <v>0</v>
      </c>
      <c r="E51" s="48">
        <f>SUM(E52:E54)</f>
        <v>30</v>
      </c>
      <c r="F51" s="49">
        <f>SUM(F52:F54)</f>
        <v>0</v>
      </c>
      <c r="G51" s="50">
        <f>SUM(G52:G54)</f>
        <v>0</v>
      </c>
      <c r="H51" s="50">
        <f>SUM(H52:H54)</f>
        <v>0</v>
      </c>
      <c r="I51" s="50"/>
      <c r="J51" s="51">
        <f>SUM(J52:J54)</f>
        <v>0</v>
      </c>
      <c r="K51" s="49">
        <f>SUM(K52:K54)</f>
        <v>0</v>
      </c>
      <c r="L51" s="50">
        <f>SUM(L52:L54)</f>
        <v>0</v>
      </c>
      <c r="M51" s="50">
        <f>SUM(M52:M54)</f>
        <v>0</v>
      </c>
      <c r="N51" s="50"/>
      <c r="O51" s="51">
        <f>SUM(O52:O54)</f>
        <v>8</v>
      </c>
      <c r="P51" s="49">
        <f>SUM(P52:P54)</f>
        <v>0</v>
      </c>
      <c r="Q51" s="50">
        <f>SUM(Q52:Q54)</f>
        <v>0</v>
      </c>
      <c r="R51" s="50">
        <f>SUM(R52:R54)</f>
        <v>0</v>
      </c>
      <c r="S51" s="50"/>
      <c r="T51" s="51">
        <f>SUM(T52:T54)</f>
        <v>10</v>
      </c>
      <c r="U51" s="49">
        <f>SUM(U52:U54)</f>
        <v>0</v>
      </c>
      <c r="V51" s="50">
        <f>SUM(V52:V54)</f>
        <v>0</v>
      </c>
      <c r="W51" s="50">
        <f>SUM(W52:W54)</f>
        <v>0</v>
      </c>
      <c r="X51" s="50"/>
      <c r="Y51" s="51">
        <f>SUM(Y52:Y54)</f>
        <v>12</v>
      </c>
      <c r="AA51" s="63"/>
      <c r="AB51" s="64"/>
    </row>
    <row r="52" spans="1:31" s="22" customFormat="1" ht="15" customHeight="1" x14ac:dyDescent="0.25">
      <c r="A52" s="25">
        <v>39</v>
      </c>
      <c r="B52" s="65" t="s">
        <v>85</v>
      </c>
      <c r="C52" s="27" t="s">
        <v>24</v>
      </c>
      <c r="D52" s="28"/>
      <c r="E52" s="29">
        <f>J52+O52+T52+Y52</f>
        <v>8</v>
      </c>
      <c r="F52" s="36"/>
      <c r="G52" s="34"/>
      <c r="H52" s="34"/>
      <c r="I52" s="34"/>
      <c r="J52" s="35"/>
      <c r="K52" s="36"/>
      <c r="L52" s="34"/>
      <c r="M52" s="34"/>
      <c r="N52" s="34" t="s">
        <v>20</v>
      </c>
      <c r="O52" s="35">
        <v>8</v>
      </c>
      <c r="P52" s="33"/>
      <c r="Q52" s="34"/>
      <c r="R52" s="34"/>
      <c r="S52" s="34"/>
      <c r="T52" s="35"/>
      <c r="U52" s="36"/>
      <c r="V52" s="34"/>
      <c r="W52" s="34"/>
      <c r="X52" s="34"/>
      <c r="Y52" s="35"/>
      <c r="AA52" s="25"/>
      <c r="AB52" s="43"/>
    </row>
    <row r="53" spans="1:31" s="22" customFormat="1" ht="15" customHeight="1" x14ac:dyDescent="0.25">
      <c r="A53" s="25">
        <v>40</v>
      </c>
      <c r="B53" s="65" t="s">
        <v>86</v>
      </c>
      <c r="C53" s="27" t="s">
        <v>24</v>
      </c>
      <c r="D53" s="28"/>
      <c r="E53" s="29">
        <f>J53+O53+T53+Y53</f>
        <v>10</v>
      </c>
      <c r="F53" s="36"/>
      <c r="G53" s="34"/>
      <c r="H53" s="34"/>
      <c r="I53" s="34"/>
      <c r="J53" s="35"/>
      <c r="K53" s="36"/>
      <c r="L53" s="34"/>
      <c r="M53" s="34"/>
      <c r="N53" s="34"/>
      <c r="O53" s="35"/>
      <c r="P53" s="33"/>
      <c r="Q53" s="34"/>
      <c r="R53" s="34"/>
      <c r="S53" s="34" t="s">
        <v>20</v>
      </c>
      <c r="T53" s="35">
        <v>10</v>
      </c>
      <c r="U53" s="36"/>
      <c r="V53" s="34"/>
      <c r="W53" s="34"/>
      <c r="X53" s="34"/>
      <c r="Y53" s="35"/>
      <c r="AA53" s="42">
        <f>A52</f>
        <v>39</v>
      </c>
      <c r="AB53" s="43" t="str">
        <f>B52</f>
        <v>Diplomamunka I.</v>
      </c>
    </row>
    <row r="54" spans="1:31" s="22" customFormat="1" ht="15" customHeight="1" x14ac:dyDescent="0.25">
      <c r="A54" s="25">
        <v>41</v>
      </c>
      <c r="B54" s="65" t="s">
        <v>87</v>
      </c>
      <c r="C54" s="27" t="s">
        <v>24</v>
      </c>
      <c r="D54" s="28"/>
      <c r="E54" s="29">
        <f>J54+O54+T54+Y54</f>
        <v>12</v>
      </c>
      <c r="F54" s="36"/>
      <c r="G54" s="34"/>
      <c r="H54" s="34"/>
      <c r="I54" s="34"/>
      <c r="J54" s="35"/>
      <c r="K54" s="36"/>
      <c r="L54" s="34"/>
      <c r="M54" s="34"/>
      <c r="N54" s="34"/>
      <c r="O54" s="35"/>
      <c r="P54" s="33"/>
      <c r="Q54" s="34"/>
      <c r="R54" s="34"/>
      <c r="S54" s="34"/>
      <c r="T54" s="35"/>
      <c r="U54" s="36"/>
      <c r="V54" s="34"/>
      <c r="W54" s="34"/>
      <c r="X54" s="34" t="s">
        <v>20</v>
      </c>
      <c r="Y54" s="35">
        <v>12</v>
      </c>
      <c r="AA54" s="42">
        <f>A53</f>
        <v>40</v>
      </c>
      <c r="AB54" s="43" t="str">
        <f>B53</f>
        <v>Diplomamunka II.</v>
      </c>
      <c r="AD54" s="88"/>
    </row>
    <row r="55" spans="1:31" s="22" customFormat="1" ht="15" customHeight="1" x14ac:dyDescent="0.25">
      <c r="A55" s="25"/>
      <c r="B55" s="55" t="s">
        <v>88</v>
      </c>
      <c r="C55" s="56"/>
      <c r="D55" s="57">
        <f t="shared" ref="D55:Y55" si="11">SUM(D56:D56)</f>
        <v>1</v>
      </c>
      <c r="E55" s="48">
        <f t="shared" si="11"/>
        <v>0</v>
      </c>
      <c r="F55" s="49">
        <f t="shared" si="11"/>
        <v>0</v>
      </c>
      <c r="G55" s="50">
        <f t="shared" si="11"/>
        <v>1</v>
      </c>
      <c r="H55" s="50">
        <f t="shared" si="11"/>
        <v>0</v>
      </c>
      <c r="I55" s="50">
        <f t="shared" si="11"/>
        <v>0</v>
      </c>
      <c r="J55" s="51">
        <f t="shared" si="11"/>
        <v>0</v>
      </c>
      <c r="K55" s="49">
        <f t="shared" si="11"/>
        <v>0</v>
      </c>
      <c r="L55" s="50">
        <f t="shared" si="11"/>
        <v>0</v>
      </c>
      <c r="M55" s="50">
        <f t="shared" si="11"/>
        <v>0</v>
      </c>
      <c r="N55" s="50">
        <f t="shared" si="11"/>
        <v>0</v>
      </c>
      <c r="O55" s="51">
        <f t="shared" si="11"/>
        <v>0</v>
      </c>
      <c r="P55" s="49">
        <f t="shared" si="11"/>
        <v>0</v>
      </c>
      <c r="Q55" s="50">
        <f t="shared" si="11"/>
        <v>0</v>
      </c>
      <c r="R55" s="50">
        <f t="shared" si="11"/>
        <v>0</v>
      </c>
      <c r="S55" s="50">
        <f t="shared" si="11"/>
        <v>0</v>
      </c>
      <c r="T55" s="51">
        <f t="shared" si="11"/>
        <v>0</v>
      </c>
      <c r="U55" s="49">
        <f t="shared" si="11"/>
        <v>0</v>
      </c>
      <c r="V55" s="50">
        <f t="shared" si="11"/>
        <v>0</v>
      </c>
      <c r="W55" s="50">
        <f t="shared" si="11"/>
        <v>0</v>
      </c>
      <c r="X55" s="50">
        <f t="shared" si="11"/>
        <v>0</v>
      </c>
      <c r="Y55" s="51">
        <f t="shared" si="11"/>
        <v>0</v>
      </c>
      <c r="AA55" s="63"/>
      <c r="AB55" s="64"/>
    </row>
    <row r="56" spans="1:31" s="22" customFormat="1" ht="15" customHeight="1" x14ac:dyDescent="0.25">
      <c r="A56" s="25">
        <v>42</v>
      </c>
      <c r="B56" s="65" t="s">
        <v>89</v>
      </c>
      <c r="C56" s="27" t="s">
        <v>90</v>
      </c>
      <c r="D56" s="28">
        <f>SUM(F56:H56)+SUM(K56:M56)+SUM(P56:R56)+SUM(U56:W56)</f>
        <v>1</v>
      </c>
      <c r="E56" s="29">
        <f t="shared" ref="E56:E63" si="12">J56+O56+T56+Y56</f>
        <v>0</v>
      </c>
      <c r="F56" s="36">
        <v>0</v>
      </c>
      <c r="G56" s="34">
        <v>1</v>
      </c>
      <c r="H56" s="34">
        <v>0</v>
      </c>
      <c r="I56" s="34" t="s">
        <v>91</v>
      </c>
      <c r="J56" s="35">
        <v>0</v>
      </c>
      <c r="K56" s="36"/>
      <c r="L56" s="34"/>
      <c r="M56" s="34"/>
      <c r="N56" s="34"/>
      <c r="O56" s="35"/>
      <c r="P56" s="33"/>
      <c r="Q56" s="34"/>
      <c r="R56" s="34"/>
      <c r="S56" s="34"/>
      <c r="T56" s="35"/>
      <c r="U56" s="36"/>
      <c r="V56" s="34"/>
      <c r="W56" s="34"/>
      <c r="X56" s="34"/>
      <c r="Y56" s="35"/>
      <c r="AA56" s="160"/>
      <c r="AB56" s="43"/>
      <c r="AD56" s="88"/>
    </row>
    <row r="57" spans="1:31" s="22" customFormat="1" ht="15" customHeight="1" x14ac:dyDescent="0.25">
      <c r="A57" s="25"/>
      <c r="B57" s="55" t="s">
        <v>92</v>
      </c>
      <c r="C57" s="51"/>
      <c r="D57" s="89">
        <v>8</v>
      </c>
      <c r="E57" s="90">
        <f t="shared" si="12"/>
        <v>8</v>
      </c>
      <c r="F57" s="49"/>
      <c r="G57" s="50"/>
      <c r="H57" s="50"/>
      <c r="I57" s="50"/>
      <c r="J57" s="51">
        <v>4</v>
      </c>
      <c r="K57" s="49"/>
      <c r="L57" s="50"/>
      <c r="M57" s="50"/>
      <c r="N57" s="50"/>
      <c r="O57" s="51">
        <v>0</v>
      </c>
      <c r="P57" s="91"/>
      <c r="Q57" s="50"/>
      <c r="R57" s="50"/>
      <c r="S57" s="50"/>
      <c r="T57" s="51">
        <v>4</v>
      </c>
      <c r="U57" s="49"/>
      <c r="V57" s="50"/>
      <c r="W57" s="50"/>
      <c r="X57" s="50"/>
      <c r="Y57" s="51">
        <v>0</v>
      </c>
      <c r="AA57" s="63"/>
      <c r="AB57" s="64"/>
    </row>
    <row r="58" spans="1:31" s="98" customFormat="1" ht="15" hidden="1" customHeight="1" x14ac:dyDescent="0.25">
      <c r="A58" s="25">
        <v>43</v>
      </c>
      <c r="B58" s="65" t="s">
        <v>93</v>
      </c>
      <c r="C58" s="27" t="s">
        <v>41</v>
      </c>
      <c r="D58" s="28">
        <f t="shared" ref="D58:D63" si="13">SUM(F58:H58)+SUM(K58:M58)+SUM(P58:R58)+SUM(U58:W58)</f>
        <v>4</v>
      </c>
      <c r="E58" s="29">
        <f t="shared" si="12"/>
        <v>4</v>
      </c>
      <c r="F58" s="33">
        <v>2</v>
      </c>
      <c r="G58" s="34">
        <v>0</v>
      </c>
      <c r="H58" s="34">
        <v>2</v>
      </c>
      <c r="I58" s="34" t="s">
        <v>15</v>
      </c>
      <c r="J58" s="35">
        <v>4</v>
      </c>
      <c r="K58" s="92"/>
      <c r="L58" s="93"/>
      <c r="M58" s="93"/>
      <c r="N58" s="93"/>
      <c r="O58" s="94"/>
      <c r="P58" s="95"/>
      <c r="Q58" s="93"/>
      <c r="R58" s="93"/>
      <c r="S58" s="93"/>
      <c r="T58" s="94"/>
      <c r="U58" s="95"/>
      <c r="V58" s="93"/>
      <c r="W58" s="93"/>
      <c r="X58" s="93"/>
      <c r="Y58" s="94"/>
      <c r="Z58" s="22"/>
      <c r="AA58" s="96"/>
      <c r="AB58" s="97"/>
      <c r="AC58" s="22"/>
      <c r="AD58" s="22"/>
      <c r="AE58" s="22"/>
    </row>
    <row r="59" spans="1:31" s="22" customFormat="1" ht="15" hidden="1" customHeight="1" x14ac:dyDescent="0.25">
      <c r="A59" s="25">
        <v>44</v>
      </c>
      <c r="B59" s="65" t="s">
        <v>94</v>
      </c>
      <c r="C59" s="27" t="s">
        <v>45</v>
      </c>
      <c r="D59" s="28">
        <f t="shared" si="13"/>
        <v>2</v>
      </c>
      <c r="E59" s="29">
        <f t="shared" si="12"/>
        <v>4</v>
      </c>
      <c r="F59" s="36">
        <v>2</v>
      </c>
      <c r="G59" s="34">
        <v>0</v>
      </c>
      <c r="H59" s="34">
        <v>0</v>
      </c>
      <c r="I59" s="34" t="s">
        <v>20</v>
      </c>
      <c r="J59" s="35">
        <v>4</v>
      </c>
      <c r="K59" s="30"/>
      <c r="L59" s="31"/>
      <c r="M59" s="31"/>
      <c r="N59" s="31"/>
      <c r="O59" s="32"/>
      <c r="P59" s="33"/>
      <c r="Q59" s="34"/>
      <c r="R59" s="34"/>
      <c r="S59" s="34"/>
      <c r="T59" s="35"/>
      <c r="U59" s="36"/>
      <c r="V59" s="34"/>
      <c r="W59" s="34"/>
      <c r="X59" s="34"/>
      <c r="Y59" s="35"/>
      <c r="AA59" s="25"/>
      <c r="AB59" s="43"/>
    </row>
    <row r="60" spans="1:31" s="22" customFormat="1" ht="15" hidden="1" customHeight="1" x14ac:dyDescent="0.25">
      <c r="A60" s="25">
        <v>45</v>
      </c>
      <c r="B60" s="99" t="s">
        <v>95</v>
      </c>
      <c r="C60" s="27" t="s">
        <v>24</v>
      </c>
      <c r="D60" s="28">
        <f t="shared" si="13"/>
        <v>2</v>
      </c>
      <c r="E60" s="29">
        <f t="shared" si="12"/>
        <v>4</v>
      </c>
      <c r="F60" s="36">
        <v>2</v>
      </c>
      <c r="G60" s="34">
        <v>0</v>
      </c>
      <c r="H60" s="34">
        <v>0</v>
      </c>
      <c r="I60" s="34" t="s">
        <v>20</v>
      </c>
      <c r="J60" s="35">
        <v>4</v>
      </c>
      <c r="K60" s="39"/>
      <c r="L60" s="40"/>
      <c r="M60" s="40"/>
      <c r="N60" s="40"/>
      <c r="O60" s="41"/>
      <c r="P60" s="33"/>
      <c r="Q60" s="34"/>
      <c r="R60" s="34"/>
      <c r="S60" s="34"/>
      <c r="T60" s="35"/>
      <c r="U60" s="36"/>
      <c r="V60" s="34"/>
      <c r="W60" s="34"/>
      <c r="X60" s="34"/>
      <c r="Y60" s="35"/>
      <c r="AA60" s="25"/>
      <c r="AB60" s="43"/>
    </row>
    <row r="61" spans="1:31" s="22" customFormat="1" ht="15" hidden="1" customHeight="1" x14ac:dyDescent="0.2">
      <c r="A61" s="25">
        <v>46</v>
      </c>
      <c r="B61" s="100" t="s">
        <v>96</v>
      </c>
      <c r="C61" s="27" t="s">
        <v>24</v>
      </c>
      <c r="D61" s="28">
        <f t="shared" si="13"/>
        <v>4</v>
      </c>
      <c r="E61" s="29">
        <f t="shared" si="12"/>
        <v>4</v>
      </c>
      <c r="F61" s="92"/>
      <c r="G61" s="93"/>
      <c r="H61" s="93"/>
      <c r="I61" s="93"/>
      <c r="J61" s="94"/>
      <c r="K61" s="101"/>
      <c r="L61" s="101"/>
      <c r="M61" s="101"/>
      <c r="N61" s="101"/>
      <c r="O61" s="94"/>
      <c r="P61" s="101"/>
      <c r="Q61" s="101"/>
      <c r="R61" s="101"/>
      <c r="S61" s="101"/>
      <c r="T61" s="94"/>
      <c r="U61" s="93">
        <v>4</v>
      </c>
      <c r="V61" s="93">
        <v>0</v>
      </c>
      <c r="W61" s="93">
        <v>0</v>
      </c>
      <c r="X61" s="93" t="s">
        <v>15</v>
      </c>
      <c r="Y61" s="94">
        <v>4</v>
      </c>
      <c r="AA61" s="102"/>
      <c r="AB61" s="97"/>
      <c r="AC61" s="1"/>
      <c r="AD61" s="1"/>
    </row>
    <row r="62" spans="1:31" s="22" customFormat="1" ht="15" customHeight="1" x14ac:dyDescent="0.2">
      <c r="A62" s="25">
        <v>47</v>
      </c>
      <c r="B62" s="100" t="s">
        <v>97</v>
      </c>
      <c r="C62" s="27" t="s">
        <v>83</v>
      </c>
      <c r="D62" s="28">
        <f t="shared" si="13"/>
        <v>3</v>
      </c>
      <c r="E62" s="29">
        <f t="shared" si="12"/>
        <v>4</v>
      </c>
      <c r="F62" s="92"/>
      <c r="G62" s="93"/>
      <c r="H62" s="93"/>
      <c r="I62" s="93"/>
      <c r="J62" s="94"/>
      <c r="K62" s="103"/>
      <c r="L62" s="101"/>
      <c r="M62" s="101"/>
      <c r="N62" s="101"/>
      <c r="O62" s="104"/>
      <c r="P62" s="95"/>
      <c r="Q62" s="93"/>
      <c r="R62" s="93"/>
      <c r="S62" s="93"/>
      <c r="T62" s="94"/>
      <c r="U62" s="95">
        <v>1</v>
      </c>
      <c r="V62" s="93">
        <v>0</v>
      </c>
      <c r="W62" s="93">
        <v>2</v>
      </c>
      <c r="X62" s="93" t="s">
        <v>20</v>
      </c>
      <c r="Y62" s="94">
        <v>4</v>
      </c>
      <c r="AA62" s="96"/>
      <c r="AB62" s="97"/>
      <c r="AC62" s="1"/>
      <c r="AD62" s="1"/>
    </row>
    <row r="63" spans="1:31" s="22" customFormat="1" ht="15" customHeight="1" x14ac:dyDescent="0.2">
      <c r="A63" s="25">
        <v>48</v>
      </c>
      <c r="B63" s="105" t="s">
        <v>98</v>
      </c>
      <c r="C63" s="106" t="s">
        <v>83</v>
      </c>
      <c r="D63" s="107">
        <f t="shared" si="13"/>
        <v>3</v>
      </c>
      <c r="E63" s="108">
        <f t="shared" si="12"/>
        <v>4</v>
      </c>
      <c r="F63" s="109"/>
      <c r="G63" s="109"/>
      <c r="H63" s="109"/>
      <c r="I63" s="109"/>
      <c r="J63" s="110"/>
      <c r="K63" s="111"/>
      <c r="L63" s="111"/>
      <c r="M63" s="111"/>
      <c r="N63" s="111"/>
      <c r="O63" s="110"/>
      <c r="P63" s="111"/>
      <c r="Q63" s="111"/>
      <c r="R63" s="111"/>
      <c r="S63" s="111"/>
      <c r="T63" s="110"/>
      <c r="U63" s="109">
        <v>1</v>
      </c>
      <c r="V63" s="109">
        <v>0</v>
      </c>
      <c r="W63" s="109">
        <v>2</v>
      </c>
      <c r="X63" s="109" t="s">
        <v>20</v>
      </c>
      <c r="Y63" s="110">
        <v>4</v>
      </c>
      <c r="Z63" s="112"/>
      <c r="AA63" s="42"/>
      <c r="AB63" s="42"/>
      <c r="AC63" s="1"/>
      <c r="AD63" s="1"/>
    </row>
    <row r="64" spans="1:31" ht="15" customHeight="1" x14ac:dyDescent="0.2"/>
    <row r="65" spans="1:28" s="22" customFormat="1" ht="15" customHeight="1" x14ac:dyDescent="0.25">
      <c r="A65" s="113"/>
      <c r="B65" s="114"/>
      <c r="C65" s="115"/>
      <c r="D65" s="116"/>
      <c r="E65" s="115"/>
      <c r="F65" s="113"/>
      <c r="G65" s="113"/>
      <c r="H65" s="113"/>
      <c r="I65" s="113"/>
      <c r="J65" s="117"/>
      <c r="K65" s="113"/>
      <c r="L65" s="113"/>
      <c r="M65" s="113"/>
      <c r="N65" s="113"/>
      <c r="O65" s="117"/>
      <c r="P65" s="113"/>
      <c r="Q65" s="113"/>
      <c r="R65" s="113"/>
      <c r="S65" s="113"/>
      <c r="T65" s="117"/>
      <c r="U65" s="113"/>
      <c r="V65" s="113"/>
      <c r="W65" s="113"/>
      <c r="X65" s="113"/>
      <c r="Y65" s="113"/>
      <c r="AA65" s="113"/>
      <c r="AB65" s="113"/>
    </row>
    <row r="66" spans="1:28" s="22" customFormat="1" ht="15" customHeight="1" x14ac:dyDescent="0.25">
      <c r="A66" s="113"/>
      <c r="B66" s="118" t="s">
        <v>99</v>
      </c>
      <c r="C66" s="118"/>
      <c r="D66" s="119"/>
      <c r="E66" s="118"/>
      <c r="F66" s="120"/>
      <c r="G66" s="121"/>
      <c r="H66" s="121"/>
      <c r="I66" s="121">
        <f>SUM(I67:I68)</f>
        <v>6</v>
      </c>
      <c r="J66" s="122"/>
      <c r="K66" s="123"/>
      <c r="L66" s="121"/>
      <c r="M66" s="121"/>
      <c r="N66" s="121">
        <f>SUM(N67:N68)</f>
        <v>5</v>
      </c>
      <c r="O66" s="122"/>
      <c r="P66" s="120"/>
      <c r="Q66" s="121"/>
      <c r="R66" s="121"/>
      <c r="S66" s="121">
        <f>SUM(S67:S68)</f>
        <v>2</v>
      </c>
      <c r="T66" s="122"/>
      <c r="U66" s="123"/>
      <c r="V66" s="121"/>
      <c r="W66" s="121"/>
      <c r="X66" s="121">
        <f>SUM(X67:X68)</f>
        <v>5</v>
      </c>
      <c r="Y66" s="122"/>
      <c r="Z66" s="122"/>
      <c r="AA66" s="122"/>
      <c r="AB66" s="113"/>
    </row>
    <row r="67" spans="1:28" s="22" customFormat="1" ht="15" customHeight="1" x14ac:dyDescent="0.25">
      <c r="A67" s="113"/>
      <c r="B67" s="124" t="s">
        <v>100</v>
      </c>
      <c r="C67" s="124"/>
      <c r="D67" s="125"/>
      <c r="E67" s="124"/>
      <c r="F67" s="33"/>
      <c r="G67" s="34"/>
      <c r="H67" s="34"/>
      <c r="I67" s="34">
        <f>COUNTIF(I6:I21,"v")</f>
        <v>3</v>
      </c>
      <c r="J67" s="35"/>
      <c r="K67" s="36"/>
      <c r="L67" s="34"/>
      <c r="M67" s="34"/>
      <c r="N67" s="34">
        <f>COUNTIF(N6:N21,"v")</f>
        <v>3</v>
      </c>
      <c r="O67" s="35"/>
      <c r="P67" s="33"/>
      <c r="Q67" s="34"/>
      <c r="R67" s="34"/>
      <c r="S67" s="34">
        <f>COUNTIF(S6:S21,"v")</f>
        <v>0</v>
      </c>
      <c r="T67" s="35"/>
      <c r="U67" s="36"/>
      <c r="V67" s="34"/>
      <c r="W67" s="34"/>
      <c r="X67" s="34">
        <f>COUNTIF(X6:X21,"v")+COUNTIF(X24:X28,"v")+1</f>
        <v>2</v>
      </c>
      <c r="Y67" s="35"/>
      <c r="Z67" s="35"/>
      <c r="AA67" s="35"/>
      <c r="AB67" s="113"/>
    </row>
    <row r="68" spans="1:28" s="22" customFormat="1" ht="15" customHeight="1" x14ac:dyDescent="0.25">
      <c r="A68" s="113"/>
      <c r="B68" s="124" t="s">
        <v>101</v>
      </c>
      <c r="C68" s="124"/>
      <c r="D68" s="125"/>
      <c r="E68" s="124"/>
      <c r="F68" s="33"/>
      <c r="G68" s="34"/>
      <c r="H68" s="34"/>
      <c r="I68" s="34">
        <f>COUNTIF(I6:I21,"é")</f>
        <v>3</v>
      </c>
      <c r="J68" s="35"/>
      <c r="K68" s="36"/>
      <c r="L68" s="34"/>
      <c r="M68" s="34"/>
      <c r="N68" s="34">
        <f>COUNTIF(N6:N21,"é")</f>
        <v>2</v>
      </c>
      <c r="O68" s="35"/>
      <c r="P68" s="33"/>
      <c r="Q68" s="34"/>
      <c r="R68" s="34"/>
      <c r="S68" s="34">
        <f>COUNTIF(S6:S21,"é")+1</f>
        <v>2</v>
      </c>
      <c r="T68" s="35"/>
      <c r="U68" s="36"/>
      <c r="V68" s="34"/>
      <c r="W68" s="34"/>
      <c r="X68" s="34">
        <f>COUNTIF(X6:X21,"é")+COUNTIF(X24:X28,"é")+1</f>
        <v>3</v>
      </c>
      <c r="Y68" s="35"/>
      <c r="Z68" s="35"/>
      <c r="AA68" s="35"/>
      <c r="AB68" s="113"/>
    </row>
    <row r="69" spans="1:28" s="22" customFormat="1" ht="15" customHeight="1" x14ac:dyDescent="0.25">
      <c r="A69" s="113"/>
      <c r="B69" s="124"/>
      <c r="C69" s="124"/>
      <c r="D69" s="125"/>
      <c r="E69" s="124"/>
      <c r="F69" s="126"/>
      <c r="G69" s="112"/>
      <c r="H69" s="112"/>
      <c r="I69" s="112"/>
      <c r="J69" s="127"/>
      <c r="K69" s="128"/>
      <c r="L69" s="112"/>
      <c r="M69" s="112"/>
      <c r="N69" s="112"/>
      <c r="O69" s="127"/>
      <c r="P69" s="126"/>
      <c r="Q69" s="112"/>
      <c r="R69" s="112"/>
      <c r="S69" s="112"/>
      <c r="T69" s="127"/>
      <c r="U69" s="128"/>
      <c r="V69" s="112"/>
      <c r="W69" s="112"/>
      <c r="X69" s="112"/>
      <c r="Y69" s="127"/>
      <c r="Z69" s="127"/>
      <c r="AA69" s="127"/>
      <c r="AB69" s="113"/>
    </row>
    <row r="70" spans="1:28" s="22" customFormat="1" ht="15" customHeight="1" x14ac:dyDescent="0.25">
      <c r="A70" s="113"/>
      <c r="B70" s="124" t="s">
        <v>102</v>
      </c>
      <c r="C70" s="124"/>
      <c r="D70" s="125">
        <f>D5+D13+D16+D51+D55+D57</f>
        <v>61</v>
      </c>
      <c r="E70" s="125">
        <f>E5+E13+E16+E51+E55+E57</f>
        <v>96</v>
      </c>
      <c r="F70" s="25">
        <f>F5+F13+F16+F51+F55+F57</f>
        <v>11</v>
      </c>
      <c r="G70" s="40">
        <f>G5+G13+G16+G51+G55+G57</f>
        <v>4</v>
      </c>
      <c r="H70" s="40">
        <f>H5+H13+H16+H51+H55+H57</f>
        <v>8</v>
      </c>
      <c r="I70" s="40"/>
      <c r="J70" s="41">
        <f>J5+J13+J16+J51+J55+J57</f>
        <v>30</v>
      </c>
      <c r="K70" s="39">
        <f>K5+K13+K16+K51+K55+K57</f>
        <v>9</v>
      </c>
      <c r="L70" s="40">
        <f>L5+L13+L16+L51+L55+L57</f>
        <v>2</v>
      </c>
      <c r="M70" s="40">
        <f>M5+M13+M16+M51+M55+M57</f>
        <v>7</v>
      </c>
      <c r="N70" s="40"/>
      <c r="O70" s="41">
        <f>O5+O13+O16+O51+O55+O57</f>
        <v>26</v>
      </c>
      <c r="P70" s="25">
        <f>P5+P13+P16+P51+P55+P57</f>
        <v>2</v>
      </c>
      <c r="Q70" s="40">
        <f>Q5+Q13+Q16+Q51+Q55+Q57</f>
        <v>0</v>
      </c>
      <c r="R70" s="40">
        <f>R5+R13+R16+R51+R55+R57</f>
        <v>2</v>
      </c>
      <c r="S70" s="40"/>
      <c r="T70" s="41">
        <f>T5+T13+T16+T51+T55+T57</f>
        <v>19</v>
      </c>
      <c r="U70" s="39">
        <f>U5+U13+U16+U51+U55+U57</f>
        <v>4</v>
      </c>
      <c r="V70" s="40">
        <f>V5+V13+V16+V51+V55+V57</f>
        <v>2</v>
      </c>
      <c r="W70" s="40">
        <f>W5+W13+W16+W51+W55+W57</f>
        <v>2</v>
      </c>
      <c r="X70" s="40"/>
      <c r="Y70" s="41">
        <f>Y5+Y13+Y16+Y51+Y55+Y57</f>
        <v>21</v>
      </c>
      <c r="Z70" s="127">
        <f>+Z57+Z51+Z22+Z16+Z13+Z5</f>
        <v>0</v>
      </c>
      <c r="AA70" s="41">
        <f>J70+O70+T70+Y70</f>
        <v>96</v>
      </c>
      <c r="AB70" s="113"/>
    </row>
    <row r="71" spans="1:28" s="22" customFormat="1" ht="15" hidden="1" customHeight="1" x14ac:dyDescent="0.25">
      <c r="A71" s="113"/>
      <c r="B71" s="124" t="s">
        <v>103</v>
      </c>
      <c r="C71" s="124"/>
      <c r="D71" s="125">
        <f>D5+D13+D16+D23+D51+D55+D57</f>
        <v>81</v>
      </c>
      <c r="E71" s="125">
        <f>E5+E13+E16+E23+E51+E55+E57</f>
        <v>120</v>
      </c>
      <c r="F71" s="25">
        <f>+F5+F13+F16+F23+F57+F51+F55</f>
        <v>11</v>
      </c>
      <c r="G71" s="40">
        <f>+G5+G13+G16+G23+G57+G51+G55</f>
        <v>4</v>
      </c>
      <c r="H71" s="40">
        <f>+H5+H13+H16+H23+H57+H51+H55</f>
        <v>8</v>
      </c>
      <c r="I71" s="40"/>
      <c r="J71" s="41">
        <f>+J5+J13+J16+J23+J57+J51+J55</f>
        <v>30</v>
      </c>
      <c r="K71" s="39">
        <f>+K5+K13+K16+K23+K57+K51+K55</f>
        <v>11</v>
      </c>
      <c r="L71" s="40">
        <f>+L5+L13+L16+L23+L57+L51+L55</f>
        <v>2</v>
      </c>
      <c r="M71" s="40">
        <f>+M5+M13+M16+M23+M57+M51+M55</f>
        <v>8</v>
      </c>
      <c r="N71" s="40"/>
      <c r="O71" s="41">
        <f>+O5+O13+O16+O23+O57+O51+O55</f>
        <v>30</v>
      </c>
      <c r="P71" s="25">
        <f>+P5+P13+P16+P23+P57+P51+P55</f>
        <v>7</v>
      </c>
      <c r="Q71" s="40">
        <f>+Q5+Q13+Q16+Q23+Q57+Q51+Q55</f>
        <v>0</v>
      </c>
      <c r="R71" s="40">
        <f>+R5+R13+R16+R23+R57+R51+R55</f>
        <v>7</v>
      </c>
      <c r="S71" s="40"/>
      <c r="T71" s="41">
        <f>+T5+T13+T16+T23+T57+T51+T55</f>
        <v>31</v>
      </c>
      <c r="U71" s="39">
        <f>+U5+U13+U16+U23+U57+U51+U55</f>
        <v>9</v>
      </c>
      <c r="V71" s="40">
        <f>+V5+V13+V16+V23+V57+V51+V55</f>
        <v>2</v>
      </c>
      <c r="W71" s="40">
        <f>+W5+W13+W16+W23+W57+W51+W55</f>
        <v>4</v>
      </c>
      <c r="X71" s="40"/>
      <c r="Y71" s="41">
        <f>+Y5+Y13+Y16+Y23+Y57+Y51+Y55</f>
        <v>29</v>
      </c>
      <c r="Z71" s="41">
        <f>+Z5+Z13+Z16+Z23+Z51+Z57</f>
        <v>0</v>
      </c>
      <c r="AA71" s="41">
        <f>J71+O71+T71+Y71</f>
        <v>120</v>
      </c>
      <c r="AB71" s="113"/>
    </row>
    <row r="72" spans="1:28" s="22" customFormat="1" ht="15" hidden="1" customHeight="1" x14ac:dyDescent="0.25">
      <c r="A72" s="113"/>
      <c r="B72" s="124" t="s">
        <v>104</v>
      </c>
      <c r="C72" s="124"/>
      <c r="D72" s="125">
        <f>D5+D13+D16+D30+D51+D55+D57</f>
        <v>82</v>
      </c>
      <c r="E72" s="125">
        <f>E5+E13+E16+E30+E51+E55+E57</f>
        <v>120</v>
      </c>
      <c r="F72" s="25">
        <f>+F5+F13+F16+F30+F57+F51+F55</f>
        <v>11</v>
      </c>
      <c r="G72" s="40">
        <f>+G5+G13+G16+G30+G57+G51+G55</f>
        <v>4</v>
      </c>
      <c r="H72" s="40">
        <f>+H5+H13+H16+H30+H57+H51+H55</f>
        <v>8</v>
      </c>
      <c r="I72" s="40"/>
      <c r="J72" s="41">
        <f>+J5+J13+J16+J30+J57+J51+J55</f>
        <v>30</v>
      </c>
      <c r="K72" s="39">
        <f>+K5+K13+K16+K30+K57+K51+K55</f>
        <v>12</v>
      </c>
      <c r="L72" s="40">
        <f>+L5+L13+L16+L30+L57+L51+L55</f>
        <v>2</v>
      </c>
      <c r="M72" s="40">
        <f>+M5+M13+M16+M30+M57+M51+M55</f>
        <v>7</v>
      </c>
      <c r="N72" s="40"/>
      <c r="O72" s="41">
        <f>+O5+O13+O16+O30+O57+O51+O55</f>
        <v>30</v>
      </c>
      <c r="P72" s="25">
        <f>+P5+P13+P16+P30+P57+P51+P55</f>
        <v>8</v>
      </c>
      <c r="Q72" s="40">
        <f>+Q5+Q13+Q16+Q30+Q57+Q51+Q55</f>
        <v>0</v>
      </c>
      <c r="R72" s="40">
        <f>+R5+R13+R16+R30+R57+R51+R55</f>
        <v>7</v>
      </c>
      <c r="S72" s="40"/>
      <c r="T72" s="41">
        <f>+T5+T13+T16+T30+T57+T51+T55</f>
        <v>31</v>
      </c>
      <c r="U72" s="39">
        <f>+U5+U13+U16+U30+U57+U51+U55</f>
        <v>9</v>
      </c>
      <c r="V72" s="40">
        <f>+V5+V13+V16+V30+V57+V51+V55</f>
        <v>2</v>
      </c>
      <c r="W72" s="40">
        <f>+W5+W13+W16+W30+W57+W51+W55</f>
        <v>4</v>
      </c>
      <c r="X72" s="40"/>
      <c r="Y72" s="41">
        <f>+Y5+Y13+Y16+Y30+Y57+Y51+Y55</f>
        <v>29</v>
      </c>
      <c r="Z72" s="41">
        <f>+Z5+Z13+Z16+Z30+Z51+Z57</f>
        <v>0</v>
      </c>
      <c r="AA72" s="41">
        <f>J72+O72+T72+Y72</f>
        <v>120</v>
      </c>
      <c r="AB72" s="113"/>
    </row>
    <row r="73" spans="1:28" s="22" customFormat="1" ht="15" hidden="1" customHeight="1" x14ac:dyDescent="0.25">
      <c r="A73" s="113"/>
      <c r="B73" s="124" t="s">
        <v>105</v>
      </c>
      <c r="C73" s="124"/>
      <c r="D73" s="125">
        <f>D5+D13+D16+D37+D51+D55+D57</f>
        <v>82</v>
      </c>
      <c r="E73" s="125">
        <f>E5+E13+E16+E37+E51+E55+E57</f>
        <v>120</v>
      </c>
      <c r="F73" s="25">
        <f>+F5+F13+F16+F37+F51+F55+F57</f>
        <v>11</v>
      </c>
      <c r="G73" s="40">
        <f>+G5+G13+G16+G37+G51+G55+G57</f>
        <v>4</v>
      </c>
      <c r="H73" s="40">
        <f>+H5+H13+H16+H37+H51+H55+H57</f>
        <v>8</v>
      </c>
      <c r="I73" s="40"/>
      <c r="J73" s="41">
        <f>+J5+J13+J16+J37+J51+J55+J57</f>
        <v>30</v>
      </c>
      <c r="K73" s="39">
        <f>+K5+K13+K16+K37+K51+K55+K57</f>
        <v>10</v>
      </c>
      <c r="L73" s="40">
        <f>+L5+L13+L16+L37+L51+L55+L57</f>
        <v>2</v>
      </c>
      <c r="M73" s="40">
        <f>+M5+M13+M16+M37+M51+M55+M57</f>
        <v>8</v>
      </c>
      <c r="N73" s="40"/>
      <c r="O73" s="41">
        <f>+O5+O13+O16+O37+O51+O55+O57</f>
        <v>30</v>
      </c>
      <c r="P73" s="25">
        <f>+P5+P13+P16+P37+P51+P55+P57</f>
        <v>8</v>
      </c>
      <c r="Q73" s="40">
        <f>+Q5+Q13+Q16+Q37+Q51+Q55+Q57</f>
        <v>0</v>
      </c>
      <c r="R73" s="40">
        <f>+R5+R13+R16+R37+R51+R55+R57</f>
        <v>7</v>
      </c>
      <c r="S73" s="40"/>
      <c r="T73" s="41">
        <f>+T5+T13+T16+T37+T51+T55+T57</f>
        <v>31</v>
      </c>
      <c r="U73" s="39">
        <f>+U5+U13+U16+U37+U51+U55+U57</f>
        <v>8</v>
      </c>
      <c r="V73" s="40">
        <f>+V5+V13+V16+V37+V51+V55+V57</f>
        <v>2</v>
      </c>
      <c r="W73" s="40">
        <f>+W5+W13+W16+W37+W51+W55+W57</f>
        <v>6</v>
      </c>
      <c r="X73" s="40"/>
      <c r="Y73" s="41">
        <f>+Y5+Y13+Y16+Y37+Y51+Y55+Y57</f>
        <v>29</v>
      </c>
      <c r="Z73" s="41" t="e">
        <f>+#REF!+Z14+#REF!+Z31+Z52+Z60</f>
        <v>#REF!</v>
      </c>
      <c r="AA73" s="41">
        <f>J73+O73+T73+Y73</f>
        <v>120</v>
      </c>
      <c r="AB73" s="113"/>
    </row>
    <row r="74" spans="1:28" s="22" customFormat="1" ht="15" customHeight="1" x14ac:dyDescent="0.25">
      <c r="A74" s="113"/>
      <c r="B74" s="129" t="s">
        <v>106</v>
      </c>
      <c r="C74" s="129"/>
      <c r="D74" s="130">
        <f>D5+D13+D16+D44+D51+D55+D57</f>
        <v>82</v>
      </c>
      <c r="E74" s="130">
        <f>E5+E13+E16+E44+E51+E57</f>
        <v>120</v>
      </c>
      <c r="F74" s="131">
        <f>SUM(F5,F13,F16,F44,F51,F55,F57)</f>
        <v>11</v>
      </c>
      <c r="G74" s="132">
        <f>SUM(G5,G13,G16,G44,G51,G55,G57)</f>
        <v>4</v>
      </c>
      <c r="H74" s="132">
        <f>SUM(H5,H13,H16,H44,H51,H55,H57)</f>
        <v>8</v>
      </c>
      <c r="I74" s="132"/>
      <c r="J74" s="133">
        <f>SUM(J5,J13,J16,J44,J51,J55,J57)</f>
        <v>30</v>
      </c>
      <c r="K74" s="134">
        <f>SUM(K5,K13,K16,K44,K51,K55,K57)</f>
        <v>10</v>
      </c>
      <c r="L74" s="132">
        <f>SUM(L5,L13,L16,L44,L51,L55,L57)</f>
        <v>2</v>
      </c>
      <c r="M74" s="132">
        <f>SUM(M5,M13,M16,M44,M51,M55,M57)</f>
        <v>9</v>
      </c>
      <c r="N74" s="132"/>
      <c r="O74" s="133">
        <f>SUM(O5,O13,O16,O44,O51,O55,O57)</f>
        <v>30</v>
      </c>
      <c r="P74" s="131">
        <f>SUM(P5,P13,P16,P44,P51,P55,P57)</f>
        <v>6</v>
      </c>
      <c r="Q74" s="132">
        <f>SUM(Q5,Q13,Q16,Q44,Q51,Q55,Q57)</f>
        <v>0</v>
      </c>
      <c r="R74" s="132">
        <f>SUM(R5,R13,R16,R44,R51,R55,R57)</f>
        <v>6</v>
      </c>
      <c r="S74" s="132"/>
      <c r="T74" s="133">
        <f>SUM(T5,T13,T16,T44,T51,T55,T57)</f>
        <v>27</v>
      </c>
      <c r="U74" s="134">
        <f>SUM(U5,U13,U16,U44,U51,U55,U57)</f>
        <v>8</v>
      </c>
      <c r="V74" s="132">
        <f>SUM(V5,V13,V16,V44,V51,V55,V57)</f>
        <v>2</v>
      </c>
      <c r="W74" s="132">
        <f>SUM(W5,W13,W16,W44,W51,W55,W57)</f>
        <v>8</v>
      </c>
      <c r="X74" s="132"/>
      <c r="Y74" s="133">
        <f>SUM(Y5,Y13,Y16,Y44,Y51,Y55,Y57)</f>
        <v>33</v>
      </c>
      <c r="Z74" s="135" t="e">
        <f>+#REF!+Z14+#REF!+Z31+Z52+Z60</f>
        <v>#REF!</v>
      </c>
      <c r="AA74" s="136">
        <f>J74+O74+T74+Y74</f>
        <v>120</v>
      </c>
      <c r="AB74" s="113"/>
    </row>
    <row r="76" spans="1:28" s="22" customFormat="1" x14ac:dyDescent="0.25">
      <c r="A76" s="113"/>
      <c r="AA76" s="113"/>
      <c r="AB76" s="113"/>
    </row>
    <row r="77" spans="1:28" s="22" customFormat="1" x14ac:dyDescent="0.25">
      <c r="A77" s="137" t="s">
        <v>107</v>
      </c>
    </row>
    <row r="78" spans="1:28" s="22" customFormat="1" hidden="1" x14ac:dyDescent="0.25">
      <c r="A78" s="22" t="s">
        <v>108</v>
      </c>
      <c r="AA78" s="113"/>
      <c r="AB78" s="113"/>
    </row>
    <row r="79" spans="1:28" s="22" customFormat="1" hidden="1" x14ac:dyDescent="0.25">
      <c r="A79" s="88" t="s">
        <v>109</v>
      </c>
      <c r="AA79" s="113"/>
      <c r="AB79" s="113"/>
    </row>
    <row r="80" spans="1:28" s="22" customFormat="1" x14ac:dyDescent="0.25">
      <c r="A80" s="113"/>
      <c r="AA80" s="113"/>
      <c r="AB80" s="113"/>
    </row>
  </sheetData>
  <mergeCells count="13">
    <mergeCell ref="F3:J3"/>
    <mergeCell ref="K3:O3"/>
    <mergeCell ref="P3:T3"/>
    <mergeCell ref="U3:Y3"/>
    <mergeCell ref="A1:AB1"/>
    <mergeCell ref="F2:Y2"/>
    <mergeCell ref="AA2:AA3"/>
    <mergeCell ref="AB2:AB3"/>
    <mergeCell ref="A3:A4"/>
    <mergeCell ref="B3:B4"/>
    <mergeCell ref="C3:C4"/>
    <mergeCell ref="D3:D4"/>
    <mergeCell ref="E3:E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headerFooter alignWithMargins="0">
    <oddHeader>&amp;L&amp;"Arial,Félkövér"Óbudai Egyetem
Neumann János Informatikai Kar&amp;R&amp;"Arial,Félkövér"Érvényes: 2018/2019. tanévtől</oddHeader>
    <oddFooter>&amp;CTanterv - Nappali&amp;R&amp;P / 2</oddFooter>
  </headerFooter>
  <rowBreaks count="1" manualBreakCount="1">
    <brk id="56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1A46B0BDB22B848A26F923A7741AD82" ma:contentTypeVersion="4" ma:contentTypeDescription="Új dokumentum létrehozása." ma:contentTypeScope="" ma:versionID="92db35c5ca88cb4d1ac2ed2e4fee5a9b">
  <xsd:schema xmlns:xsd="http://www.w3.org/2001/XMLSchema" xmlns:xs="http://www.w3.org/2001/XMLSchema" xmlns:p="http://schemas.microsoft.com/office/2006/metadata/properties" xmlns:ns2="e299f8b0-c8a0-4d09-96f9-01a0a6994996" xmlns:ns3="f8944681-3a34-4ff8-bc0b-52e56337766f" targetNamespace="http://schemas.microsoft.com/office/2006/metadata/properties" ma:root="true" ma:fieldsID="ffc0794d5390a4d9e81f250184f00a8b" ns2:_="" ns3:_="">
    <xsd:import namespace="e299f8b0-c8a0-4d09-96f9-01a0a6994996"/>
    <xsd:import namespace="f8944681-3a34-4ff8-bc0b-52e5633776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9f8b0-c8a0-4d09-96f9-01a0a6994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44681-3a34-4ff8-bc0b-52e5633776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E588B8-7B2C-45CD-9ECD-84B15B414E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17FF3-EDE3-4BAB-8384-6E2EE6E744EB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299f8b0-c8a0-4d09-96f9-01a0a6994996"/>
    <ds:schemaRef ds:uri="http://purl.org/dc/dcmitype/"/>
    <ds:schemaRef ds:uri="http://purl.org/dc/terms/"/>
    <ds:schemaRef ds:uri="f8944681-3a34-4ff8-bc0b-52e56337766f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22872C3-C289-4B0F-826F-050982300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9f8b0-c8a0-4d09-96f9-01a0a6994996"/>
    <ds:schemaRef ds:uri="f8944681-3a34-4ff8-bc0b-52e563377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 MSc F tanterv nappali 2023</vt:lpstr>
      <vt:lpstr>'MI MSc F tanterv nappali 2023'!Nyomtatási_terület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Póser Valéria</dc:creator>
  <cp:keywords/>
  <dc:description/>
  <cp:lastModifiedBy>Lakner</cp:lastModifiedBy>
  <cp:revision/>
  <dcterms:created xsi:type="dcterms:W3CDTF">2022-10-05T15:35:15Z</dcterms:created>
  <dcterms:modified xsi:type="dcterms:W3CDTF">2023-06-30T12:30:33Z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0x01010081A46B0BDB22B848A26F923A7741AD82</vt:lpwstr>
  </property>
</Properties>
</file>