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Downloads\"/>
    </mc:Choice>
  </mc:AlternateContent>
  <xr:revisionPtr revIDLastSave="0" documentId="13_ncr:1_{43EF102E-01A8-43B1-A16D-511AAA5B45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MH MS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1wZhbwcDXjLecojeF9yCMizvE7g=="/>
    </ext>
  </extLst>
</workbook>
</file>

<file path=xl/calcChain.xml><?xml version="1.0" encoding="utf-8"?>
<calcChain xmlns="http://schemas.openxmlformats.org/spreadsheetml/2006/main">
  <c r="E36" i="1" l="1"/>
  <c r="E35" i="1"/>
  <c r="E34" i="1"/>
  <c r="E31" i="1"/>
  <c r="E30" i="1"/>
  <c r="E29" i="1"/>
  <c r="E28" i="1"/>
  <c r="E27" i="1"/>
  <c r="E26" i="1"/>
  <c r="E25" i="1"/>
  <c r="E24" i="1"/>
  <c r="E22" i="1"/>
  <c r="E21" i="1"/>
  <c r="E20" i="1" s="1"/>
  <c r="E19" i="1"/>
  <c r="E18" i="1"/>
  <c r="E17" i="1"/>
  <c r="E14" i="1"/>
  <c r="E13" i="1"/>
  <c r="E12" i="1"/>
  <c r="E11" i="1"/>
  <c r="F51" i="1"/>
  <c r="O48" i="1"/>
  <c r="T48" i="1"/>
  <c r="Y48" i="1"/>
  <c r="X48" i="1"/>
  <c r="S48" i="1"/>
  <c r="N48" i="1"/>
  <c r="I48" i="1"/>
  <c r="Y43" i="1"/>
  <c r="W43" i="1"/>
  <c r="V43" i="1"/>
  <c r="U43" i="1"/>
  <c r="T43" i="1"/>
  <c r="R43" i="1"/>
  <c r="Q43" i="1"/>
  <c r="P43" i="1"/>
  <c r="O43" i="1"/>
  <c r="M43" i="1"/>
  <c r="L43" i="1"/>
  <c r="K43" i="1"/>
  <c r="J43" i="1"/>
  <c r="H43" i="1"/>
  <c r="G43" i="1"/>
  <c r="F43" i="1"/>
  <c r="Y40" i="1"/>
  <c r="W40" i="1"/>
  <c r="V40" i="1"/>
  <c r="U40" i="1"/>
  <c r="T40" i="1"/>
  <c r="R40" i="1"/>
  <c r="Q40" i="1"/>
  <c r="P40" i="1"/>
  <c r="O40" i="1"/>
  <c r="M40" i="1"/>
  <c r="L40" i="1"/>
  <c r="K40" i="1"/>
  <c r="J40" i="1"/>
  <c r="H40" i="1"/>
  <c r="G40" i="1"/>
  <c r="F40" i="1"/>
  <c r="E40" i="1"/>
  <c r="D40" i="1"/>
  <c r="Y23" i="1"/>
  <c r="W23" i="1"/>
  <c r="V23" i="1"/>
  <c r="U23" i="1"/>
  <c r="T23" i="1"/>
  <c r="R23" i="1"/>
  <c r="Q23" i="1"/>
  <c r="P23" i="1"/>
  <c r="O23" i="1"/>
  <c r="M23" i="1"/>
  <c r="L23" i="1"/>
  <c r="K23" i="1"/>
  <c r="J23" i="1"/>
  <c r="H23" i="1"/>
  <c r="G23" i="1"/>
  <c r="F23" i="1"/>
  <c r="Y10" i="1"/>
  <c r="W10" i="1"/>
  <c r="V10" i="1"/>
  <c r="U10" i="1"/>
  <c r="T10" i="1"/>
  <c r="R10" i="1"/>
  <c r="Q10" i="1"/>
  <c r="P10" i="1"/>
  <c r="O10" i="1"/>
  <c r="M10" i="1"/>
  <c r="L10" i="1"/>
  <c r="K10" i="1"/>
  <c r="J10" i="1"/>
  <c r="H10" i="1"/>
  <c r="G10" i="1"/>
  <c r="F10" i="1"/>
  <c r="I46" i="1"/>
  <c r="Y34" i="1"/>
  <c r="W34" i="1"/>
  <c r="V34" i="1"/>
  <c r="U34" i="1"/>
  <c r="T34" i="1"/>
  <c r="Q34" i="1"/>
  <c r="P34" i="1"/>
  <c r="O34" i="1"/>
  <c r="M34" i="1"/>
  <c r="L34" i="1"/>
  <c r="K34" i="1"/>
  <c r="J34" i="1"/>
  <c r="H34" i="1"/>
  <c r="G34" i="1"/>
  <c r="F34" i="1"/>
  <c r="R34" i="1"/>
  <c r="D27" i="1"/>
  <c r="D24" i="1"/>
  <c r="D25" i="1"/>
  <c r="D19" i="1"/>
  <c r="D14" i="1"/>
  <c r="D11" i="1"/>
  <c r="E23" i="1" l="1"/>
  <c r="E10" i="1"/>
  <c r="E51" i="1" s="1"/>
  <c r="X47" i="1"/>
  <c r="S47" i="1"/>
  <c r="N47" i="1"/>
  <c r="I47" i="1"/>
  <c r="X46" i="1"/>
  <c r="S46" i="1"/>
  <c r="N46" i="1"/>
  <c r="E45" i="1"/>
  <c r="D45" i="1"/>
  <c r="E44" i="1"/>
  <c r="E43" i="1" s="1"/>
  <c r="D44" i="1"/>
  <c r="E39" i="1"/>
  <c r="D39" i="1"/>
  <c r="E38" i="1"/>
  <c r="D38" i="1"/>
  <c r="E37" i="1"/>
  <c r="D37" i="1"/>
  <c r="D35" i="1"/>
  <c r="D26" i="1"/>
  <c r="D31" i="1"/>
  <c r="D30" i="1"/>
  <c r="D28" i="1"/>
  <c r="D29" i="1"/>
  <c r="D22" i="1"/>
  <c r="D21" i="1"/>
  <c r="Y20" i="1"/>
  <c r="W20" i="1"/>
  <c r="W48" i="1" s="1"/>
  <c r="V20" i="1"/>
  <c r="V48" i="1" s="1"/>
  <c r="U20" i="1"/>
  <c r="U48" i="1" s="1"/>
  <c r="T20" i="1"/>
  <c r="R20" i="1"/>
  <c r="R48" i="1" s="1"/>
  <c r="Q20" i="1"/>
  <c r="Q48" i="1" s="1"/>
  <c r="P20" i="1"/>
  <c r="P48" i="1" s="1"/>
  <c r="O20" i="1"/>
  <c r="M20" i="1"/>
  <c r="M48" i="1" s="1"/>
  <c r="L20" i="1"/>
  <c r="L48" i="1" s="1"/>
  <c r="K20" i="1"/>
  <c r="K48" i="1" s="1"/>
  <c r="J20" i="1"/>
  <c r="J48" i="1" s="1"/>
  <c r="H20" i="1"/>
  <c r="H48" i="1" s="1"/>
  <c r="G20" i="1"/>
  <c r="G48" i="1" s="1"/>
  <c r="F20" i="1"/>
  <c r="F48" i="1" s="1"/>
  <c r="D18" i="1"/>
  <c r="D17" i="1"/>
  <c r="D12" i="1"/>
  <c r="D13" i="1"/>
  <c r="D34" i="1" l="1"/>
  <c r="D43" i="1"/>
  <c r="D10" i="1"/>
  <c r="D23" i="1"/>
  <c r="D59" i="1"/>
  <c r="D20" i="1"/>
  <c r="U49" i="1" l="1"/>
  <c r="F49" i="1"/>
  <c r="P49" i="1"/>
  <c r="K49" i="1"/>
  <c r="F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Edit</author>
  </authors>
  <commentList>
    <comment ref="C11" authorId="0" shapeId="0" xr:uid="{00000000-0006-0000-0000-000001000000}">
      <text>
        <r>
          <rPr>
            <sz val="10"/>
            <color rgb="FF000000"/>
            <rFont val="Arial"/>
            <family val="2"/>
            <charset val="238"/>
            <scheme val="minor"/>
          </rPr>
          <t>Dr. Ráthy Istváné</t>
        </r>
      </text>
    </comment>
    <comment ref="C12" authorId="0" shapeId="0" xr:uid="{00000000-0006-0000-0000-000002000000}">
      <text>
        <r>
          <rPr>
            <sz val="10"/>
            <color rgb="FF000000"/>
            <rFont val="Arial"/>
            <family val="2"/>
            <charset val="238"/>
            <scheme val="minor"/>
          </rPr>
          <t>dr. Szlivka Ferenc
angol: Dr. Ruszinkó Endre</t>
        </r>
      </text>
    </comment>
    <comment ref="C13" authorId="0" shapeId="0" xr:uid="{00000000-0006-0000-0000-000003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Dr. Hanka László
optimumszámítás is</t>
        </r>
      </text>
    </comment>
    <comment ref="C15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Edit:</t>
        </r>
        <r>
          <rPr>
            <sz val="9"/>
            <color indexed="81"/>
            <rFont val="Tahoma"/>
            <family val="2"/>
            <charset val="238"/>
          </rPr>
          <t xml:space="preserve">
Dr. Czifra Árpád</t>
        </r>
      </text>
    </comment>
    <comment ref="E15" authorId="0" shapeId="0" xr:uid="{00000000-0006-0000-0000-000005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ID#AAAAi0JMaN4
Edit    (2022-10-24 11:59:25)
Kreditet módosítottunk</t>
        </r>
      </text>
    </comment>
    <comment ref="C16" authorId="0" shapeId="0" xr:uid="{00000000-0006-0000-0000-000006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Prof. Dr. Szabolcsi Róbert</t>
        </r>
      </text>
    </comment>
    <comment ref="E16" authorId="0" shapeId="0" xr:uid="{00000000-0006-0000-0000-000007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ID#AAAAi0JMaOY
Edit    (2022-10-24 11:59:25)
Kreditet módosítottunk</t>
        </r>
      </text>
    </comment>
    <comment ref="C21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Edit:</t>
        </r>
        <r>
          <rPr>
            <sz val="9"/>
            <color indexed="81"/>
            <rFont val="Tahoma"/>
            <family val="2"/>
            <charset val="238"/>
          </rPr>
          <t xml:space="preserve">
Takácsné Dr. György Katalin Beatrix</t>
        </r>
      </text>
    </comment>
    <comment ref="C22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Edit:</t>
        </r>
        <r>
          <rPr>
            <sz val="9"/>
            <color indexed="81"/>
            <rFont val="Tahoma"/>
            <family val="2"/>
            <charset val="238"/>
          </rPr>
          <t xml:space="preserve">
Dr. Lázár-Fülep Tímea</t>
        </r>
      </text>
    </comment>
    <comment ref="C24" authorId="0" shapeId="0" xr:uid="{00000000-0006-0000-0000-00000A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(Dr. Frigyik Béla András)
Dr. Nagy András</t>
        </r>
      </text>
    </comment>
    <comment ref="C26" authorId="0" shapeId="0" xr:uid="{00000000-0006-0000-0000-00000B000000}">
      <text>
        <r>
          <rPr>
            <sz val="10"/>
            <color rgb="FF000000"/>
            <rFont val="Arial"/>
            <family val="2"/>
            <charset val="238"/>
            <scheme val="minor"/>
          </rPr>
          <t xml:space="preserve">======
Prof. Dr. Horváth László
</t>
        </r>
      </text>
    </comment>
    <comment ref="C28" authorId="0" shapeId="0" xr:uid="{00000000-0006-0000-0000-00000C000000}">
      <text>
        <r>
          <rPr>
            <sz val="10"/>
            <color rgb="FF000000"/>
            <rFont val="Arial"/>
            <family val="2"/>
            <charset val="238"/>
            <scheme val="minor"/>
          </rPr>
          <t>prof. Dr. Pokorádi László</t>
        </r>
      </text>
    </comment>
    <comment ref="Z28" authorId="0" shapeId="0" xr:uid="{00000000-0006-0000-0000-00000D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ID#AAAAgyR56DM
Nagyi    (2022-09-27 09:46:47)
Dr. Hanka László</t>
        </r>
      </text>
    </comment>
    <comment ref="C29" authorId="0" shapeId="0" xr:uid="{00000000-0006-0000-0000-00000E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(Dr. Frigyik Béla András)
Dr. Nagy András</t>
        </r>
      </text>
    </comment>
    <comment ref="C30" authorId="0" shapeId="0" xr:uid="{00000000-0006-0000-0000-00000F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prof. Dr. Szabolcsi Róbert</t>
        </r>
      </text>
    </comment>
    <comment ref="C31" authorId="0" shapeId="0" xr:uid="{00000000-0006-0000-0000-000010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Dr. Frigyik András</t>
        </r>
      </text>
    </comment>
    <comment ref="Z31" authorId="0" shapeId="0" xr:uid="{00000000-0006-0000-0000-000011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ID#AAAAgyR56Dw
Nagyi    (2022-09-27 09:46:47)
Dr. Hanka László</t>
        </r>
      </text>
    </comment>
    <comment ref="C35" authorId="0" shapeId="0" xr:uid="{00000000-0006-0000-0000-000012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Dr. Frigyik András
(Dr. Nagy István)</t>
        </r>
      </text>
    </comment>
    <comment ref="Z35" authorId="0" shapeId="0" xr:uid="{00000000-0006-0000-0000-000013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ID#AAAAgyR56Dc
Moharos    (2022-09-27 09:46:47)
prof. Dr. Pokorádi László
(Lukács Judit)</t>
        </r>
      </text>
    </comment>
    <comment ref="C36" authorId="0" shapeId="0" xr:uid="{00000000-0006-0000-0000-000014000000}">
      <text>
        <r>
          <rPr>
            <sz val="10"/>
            <color rgb="FF000000"/>
            <rFont val="Arial"/>
            <family val="2"/>
            <charset val="238"/>
            <scheme val="minor"/>
          </rPr>
          <t>Dr. Laufer Edit</t>
        </r>
      </text>
    </comment>
    <comment ref="C37" authorId="0" shapeId="0" xr:uid="{00000000-0006-0000-0000-000015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Dr. Nagy István</t>
        </r>
      </text>
    </comment>
    <comment ref="C38" authorId="0" shapeId="0" xr:uid="{00000000-0006-0000-0000-000016000000}">
      <text>
        <r>
          <rPr>
            <sz val="10"/>
            <color rgb="FF000000"/>
            <rFont val="Arial"/>
            <family val="2"/>
            <charset val="238"/>
            <scheme val="minor"/>
          </rPr>
          <t>Dr. Horváth Richárd</t>
        </r>
      </text>
    </comment>
    <comment ref="C39" authorId="0" shapeId="0" xr:uid="{00000000-0006-0000-0000-000017000000}">
      <text>
        <r>
          <rPr>
            <sz val="10"/>
            <color rgb="FF000000"/>
            <rFont val="Arial"/>
            <family val="2"/>
            <charset val="238"/>
            <scheme val="minor"/>
          </rPr>
          <t>Prof. Dr. Tar József</t>
        </r>
      </text>
    </comment>
    <comment ref="C41" authorId="0" shapeId="0" xr:uid="{00000000-0006-0000-0000-000018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Dr. Frigyik András</t>
        </r>
      </text>
    </comment>
    <comment ref="C44" authorId="0" shapeId="0" xr:uid="{00000000-0006-0000-0000-000019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prof. Dr. Pokorádi László</t>
        </r>
      </text>
    </comment>
    <comment ref="C45" authorId="0" shapeId="0" xr:uid="{00000000-0006-0000-0000-00001A000000}">
      <text>
        <r>
          <rPr>
            <sz val="10"/>
            <color rgb="FF000000"/>
            <rFont val="Arial"/>
            <family val="2"/>
            <charset val="238"/>
            <scheme val="minor"/>
          </rPr>
          <t>prof. Dr. Pokorádi László</t>
        </r>
      </text>
    </comment>
    <comment ref="C55" authorId="0" shapeId="0" xr:uid="{00000000-0006-0000-0000-00001B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Dr. Frigyik András
(Dr. Nagy István)</t>
        </r>
      </text>
    </comment>
    <comment ref="C56" authorId="0" shapeId="0" xr:uid="{00000000-0006-0000-0000-00001C000000}">
      <text>
        <r>
          <rPr>
            <sz val="10"/>
            <color rgb="FF000000"/>
            <rFont val="Arial"/>
            <family val="2"/>
            <charset val="238"/>
            <scheme val="minor"/>
          </rPr>
          <t>Dr. Laufer Edit</t>
        </r>
      </text>
    </comment>
    <comment ref="C57" authorId="0" shapeId="0" xr:uid="{00000000-0006-0000-0000-00001D000000}">
      <text>
        <r>
          <rPr>
            <sz val="10"/>
            <color rgb="FF000000"/>
            <rFont val="Arial"/>
            <family val="2"/>
            <charset val="238"/>
            <scheme val="minor"/>
          </rPr>
          <t>======
Dr. Nagy István</t>
        </r>
      </text>
    </comment>
    <comment ref="B58" authorId="0" shapeId="0" xr:uid="{00000000-0006-0000-0000-00001F000000}">
      <text>
        <r>
          <rPr>
            <sz val="10"/>
            <color rgb="FF000000"/>
            <rFont val="Arial"/>
            <family val="2"/>
            <charset val="238"/>
            <scheme val="minor"/>
          </rPr>
          <t>Statisztikus gépi tanulás
Intelligens rendszerek
Multi-ágensű mobilrobot rendszerek</t>
        </r>
      </text>
    </comment>
    <comment ref="C58" authorId="0" shapeId="0" xr:uid="{00000000-0006-0000-0000-000020000000}">
      <text>
        <r>
          <rPr>
            <sz val="10"/>
            <color rgb="FF000000"/>
            <rFont val="Arial"/>
            <family val="2"/>
            <charset val="238"/>
            <scheme val="minor"/>
          </rPr>
          <t>Prof. Dr. Tar József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hiju0sm3Apl5JJY3+HYUbmajYEA=="/>
    </ext>
  </extLst>
</comments>
</file>

<file path=xl/sharedStrings.xml><?xml version="1.0" encoding="utf-8"?>
<sst xmlns="http://schemas.openxmlformats.org/spreadsheetml/2006/main" count="183" uniqueCount="134">
  <si>
    <t>mechatronikai mérnöki mesterképzési szak (MSc)</t>
  </si>
  <si>
    <t>Óbudai Egyetem</t>
  </si>
  <si>
    <t>Szemeszterek</t>
  </si>
  <si>
    <t>Ssz.</t>
  </si>
  <si>
    <t>Kód</t>
  </si>
  <si>
    <t>Tantárgy neve</t>
  </si>
  <si>
    <t>kredit</t>
  </si>
  <si>
    <t>1.</t>
  </si>
  <si>
    <t>2.</t>
  </si>
  <si>
    <t>3.</t>
  </si>
  <si>
    <t>4.</t>
  </si>
  <si>
    <t>Előtanulmányok</t>
  </si>
  <si>
    <t>ea</t>
  </si>
  <si>
    <t>tgy</t>
  </si>
  <si>
    <t>l</t>
  </si>
  <si>
    <t>k</t>
  </si>
  <si>
    <t>kr</t>
  </si>
  <si>
    <t>Természettudományi alapismeretek</t>
  </si>
  <si>
    <t>Alkalmazott matematika</t>
  </si>
  <si>
    <t>v</t>
  </si>
  <si>
    <t>Mechanika válogatott fejezetei</t>
  </si>
  <si>
    <t xml:space="preserve">Válogatott fejezetek villamosságtanból </t>
  </si>
  <si>
    <t>Hő- és áramlástan válogatott fejezetei</t>
  </si>
  <si>
    <t>Testnevelés I.</t>
  </si>
  <si>
    <t>Testnevelés II.</t>
  </si>
  <si>
    <t>Gazdasági és humán ismeretek</t>
  </si>
  <si>
    <t>Üzleti gazdaságtan</t>
  </si>
  <si>
    <t>é</t>
  </si>
  <si>
    <t>Mérnöki menedzsment</t>
  </si>
  <si>
    <t>Beágyazott informatikai rendszerek</t>
  </si>
  <si>
    <t>Modellezés és szimuláció</t>
  </si>
  <si>
    <t>Rendszer és irányításelmélet</t>
  </si>
  <si>
    <t>Számítógépes tervezőrendszerek</t>
  </si>
  <si>
    <t>Szabadon választható tárgyak</t>
  </si>
  <si>
    <t>Differenciált szakmai ismeretek</t>
  </si>
  <si>
    <t>Diplomamunka I.</t>
  </si>
  <si>
    <t>Diplomamunka II.</t>
  </si>
  <si>
    <t>Vizsga</t>
  </si>
  <si>
    <t>Évközi jegy</t>
  </si>
  <si>
    <t>Óra (ea-tgy-lgy), köv. és kredit összesen:</t>
  </si>
  <si>
    <t>Képzési órák 4 félévre mindösszesen:</t>
  </si>
  <si>
    <t>Kredit összesen</t>
  </si>
  <si>
    <t>Intelligens rendszerek</t>
  </si>
  <si>
    <t>Komplex adatszerkezetek és programozásuk</t>
  </si>
  <si>
    <t>Multi-ágensű mobilrobot rendszerek</t>
  </si>
  <si>
    <t>Additív gyártástechnológia</t>
  </si>
  <si>
    <t>Ipari robotok kinematikája és dinamikája</t>
  </si>
  <si>
    <t>Adaptív szabályozások</t>
  </si>
  <si>
    <t xml:space="preserve">Záróvizsga tantárgyak: </t>
  </si>
  <si>
    <t>Össz:</t>
  </si>
  <si>
    <t xml:space="preserve">                 levelező munkarend</t>
  </si>
  <si>
    <t>féléves óra</t>
  </si>
  <si>
    <t>Félévi órák összesen:</t>
  </si>
  <si>
    <t>Kr</t>
  </si>
  <si>
    <t>AMK</t>
  </si>
  <si>
    <t>Intelligens mechatronikai rendszerek specializáció záróvizsga</t>
  </si>
  <si>
    <t>AMXAM0EMLE</t>
  </si>
  <si>
    <t>AMXMF0EMLE</t>
  </si>
  <si>
    <t>Műszaki fizika</t>
  </si>
  <si>
    <t>AMXMV0EMLE</t>
  </si>
  <si>
    <t>AMXVI0EMLE</t>
  </si>
  <si>
    <t>AMXHA0EMLE</t>
  </si>
  <si>
    <t>AMXAT0EMLE</t>
  </si>
  <si>
    <t>Anyagtudomány</t>
  </si>
  <si>
    <t>AMXUG0EMLE</t>
  </si>
  <si>
    <t>AMXMM0EMLE</t>
  </si>
  <si>
    <t>AMXIN0EMLE</t>
  </si>
  <si>
    <t>AMXNT0EMLE</t>
  </si>
  <si>
    <t>Mikro és nanotechnika</t>
  </si>
  <si>
    <t>AMXMO0EMLE</t>
  </si>
  <si>
    <t>Műszaki optika</t>
  </si>
  <si>
    <t>AMXMD0EMLE</t>
  </si>
  <si>
    <t>AMXRI0EMLE</t>
  </si>
  <si>
    <t>AMXJE0EMLE</t>
  </si>
  <si>
    <t>Jelanalízis, érzékelők (aktuátor, szenzor)</t>
  </si>
  <si>
    <t>AMXMR0EMLE</t>
  </si>
  <si>
    <t>Intelligens mérnöki rendszerek</t>
  </si>
  <si>
    <t>AMXST0EMLE</t>
  </si>
  <si>
    <t>AMXOR0EMLE</t>
  </si>
  <si>
    <t>Önszerveződő rendszerek</t>
  </si>
  <si>
    <t>AMXIR0EMLE</t>
  </si>
  <si>
    <t>AMXMA0EMLE</t>
  </si>
  <si>
    <t>AMXKG0EMLE</t>
  </si>
  <si>
    <t>Korszerű gyártástechnológia</t>
  </si>
  <si>
    <t>AMXAJ0EMLE</t>
  </si>
  <si>
    <t>E megfeleltetés</t>
  </si>
  <si>
    <t>Nincs megfelelője:</t>
  </si>
  <si>
    <t>Alkalmazott anyagtudomány</t>
  </si>
  <si>
    <t>Alkalmazott fizika</t>
  </si>
  <si>
    <t>Kötelezően választható szakmai tárgy*</t>
  </si>
  <si>
    <t>h</t>
  </si>
  <si>
    <t>Jelek-szenzorok</t>
  </si>
  <si>
    <t>Mechatronikai mérnöki szakmai ismeretek</t>
  </si>
  <si>
    <t>Beágyazott rendszerek</t>
  </si>
  <si>
    <t>Statisztikus gépi tanulás - MI</t>
  </si>
  <si>
    <t>Automatikai rendszerek és modellezés</t>
  </si>
  <si>
    <t>AMXAA1MMLF</t>
  </si>
  <si>
    <t>AMXAF1MMLF</t>
  </si>
  <si>
    <t>AMXAM1MMLF</t>
  </si>
  <si>
    <t>*Mechatronikai ismeretek gépészmérnököknek</t>
  </si>
  <si>
    <t>*Mechatronikai ismeretek villamosmérnököknek</t>
  </si>
  <si>
    <t>OTTESI1MLF</t>
  </si>
  <si>
    <t>Infokommunikáció - adatátvitel</t>
  </si>
  <si>
    <t>Ipari energiaellátás - EMC</t>
  </si>
  <si>
    <t>AMXIA1MMLF</t>
  </si>
  <si>
    <t>AMXIE1MMLF</t>
  </si>
  <si>
    <t>Alkalmazott méréstechnika</t>
  </si>
  <si>
    <t>Intelligens robotrendszerek mechatronikája specializáció</t>
  </si>
  <si>
    <t>Szabadon választható tárgy 1</t>
  </si>
  <si>
    <t>Szabadon választható tárgy 2</t>
  </si>
  <si>
    <t>Diplomamunka tantárgy</t>
  </si>
  <si>
    <t>AMXAG3MMLF</t>
  </si>
  <si>
    <t>AMXMA4MMLF</t>
  </si>
  <si>
    <t>AMXKA3MMLF</t>
  </si>
  <si>
    <t>AMDDM3MMLF</t>
  </si>
  <si>
    <t>AMDDM4MMLF</t>
  </si>
  <si>
    <t>AMXSG2MMLF</t>
  </si>
  <si>
    <t>AMXRI2MMLF</t>
  </si>
  <si>
    <t>AMXBR2MMLF</t>
  </si>
  <si>
    <t>AMXMS2MMLF</t>
  </si>
  <si>
    <t>AMXST1MMLF</t>
  </si>
  <si>
    <t>AMXMM3MMLF</t>
  </si>
  <si>
    <t>AMXUG1MMLF</t>
  </si>
  <si>
    <t>OTTESI2MLF</t>
  </si>
  <si>
    <t>AMXJE2MMLF</t>
  </si>
  <si>
    <t>AMXAT2MMLF</t>
  </si>
  <si>
    <t>AMWMG1MMLF</t>
  </si>
  <si>
    <t>AMWMI1MMLF</t>
  </si>
  <si>
    <t>F mintatanterv</t>
  </si>
  <si>
    <t>Érvényes 2023.09.01-től</t>
  </si>
  <si>
    <t>AMXOP0EMLE</t>
  </si>
  <si>
    <t>Optimum számítási módszerek</t>
  </si>
  <si>
    <t>AMXIR4MMLF</t>
  </si>
  <si>
    <t>AMXRK3MMLF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</si>
</sst>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8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b/>
      <i/>
      <sz val="9"/>
      <color theme="1"/>
      <name val="Courier"/>
      <family val="1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Courier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000000"/>
      <name val="Arial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0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right" vertical="center"/>
    </xf>
    <xf numFmtId="0" fontId="1" fillId="0" borderId="28" xfId="0" applyFont="1" applyBorder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3" borderId="39" xfId="0" applyFont="1" applyFill="1" applyBorder="1" applyAlignment="1">
      <alignment vertical="center"/>
    </xf>
    <xf numFmtId="0" fontId="4" fillId="3" borderId="40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0" borderId="21" xfId="0" applyFont="1" applyBorder="1" applyAlignment="1">
      <alignment horizontal="left" vertical="center"/>
    </xf>
    <xf numFmtId="0" fontId="7" fillId="0" borderId="26" xfId="0" applyFont="1" applyBorder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 shrinkToFit="1"/>
    </xf>
    <xf numFmtId="0" fontId="1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66" xfId="0" applyBorder="1" applyAlignment="1">
      <alignment vertical="center"/>
    </xf>
    <xf numFmtId="0" fontId="1" fillId="0" borderId="7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4" fillId="0" borderId="67" xfId="0" applyFont="1" applyBorder="1" applyAlignment="1">
      <alignment vertical="center"/>
    </xf>
    <xf numFmtId="0" fontId="0" fillId="0" borderId="68" xfId="0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71" xfId="0" applyFont="1" applyBorder="1" applyAlignment="1">
      <alignment vertical="center"/>
    </xf>
    <xf numFmtId="0" fontId="4" fillId="0" borderId="69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4" fillId="0" borderId="61" xfId="0" applyFont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0" fontId="0" fillId="0" borderId="76" xfId="0" applyBorder="1"/>
    <xf numFmtId="0" fontId="4" fillId="0" borderId="75" xfId="0" applyFont="1" applyBorder="1" applyAlignment="1">
      <alignment horizontal="right" vertical="center"/>
    </xf>
    <xf numFmtId="0" fontId="5" fillId="0" borderId="51" xfId="0" applyFont="1" applyBorder="1" applyAlignment="1">
      <alignment horizontal="center" vertical="center"/>
    </xf>
    <xf numFmtId="0" fontId="5" fillId="0" borderId="53" xfId="0" applyFont="1" applyBorder="1" applyAlignment="1">
      <alignment vertical="center" wrapText="1"/>
    </xf>
    <xf numFmtId="0" fontId="4" fillId="0" borderId="50" xfId="0" applyFont="1" applyBorder="1" applyAlignment="1">
      <alignment horizontal="left" vertical="center"/>
    </xf>
    <xf numFmtId="0" fontId="5" fillId="0" borderId="68" xfId="0" applyFont="1" applyBorder="1"/>
    <xf numFmtId="0" fontId="5" fillId="0" borderId="69" xfId="0" applyFont="1" applyBorder="1"/>
    <xf numFmtId="0" fontId="4" fillId="3" borderId="5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vertical="center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0" borderId="78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82" xfId="0" applyFont="1" applyBorder="1" applyAlignment="1">
      <alignment horizontal="left" vertical="center"/>
    </xf>
    <xf numFmtId="0" fontId="1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vertical="center"/>
    </xf>
    <xf numFmtId="0" fontId="1" fillId="0" borderId="62" xfId="0" applyFont="1" applyBorder="1" applyAlignment="1">
      <alignment horizontal="center" vertical="center"/>
    </xf>
    <xf numFmtId="0" fontId="1" fillId="0" borderId="74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45" xfId="0" applyFont="1" applyBorder="1" applyAlignment="1">
      <alignment vertical="center" wrapText="1"/>
    </xf>
    <xf numFmtId="0" fontId="1" fillId="0" borderId="86" xfId="0" applyFont="1" applyBorder="1" applyAlignment="1">
      <alignment horizontal="center" vertical="center"/>
    </xf>
    <xf numFmtId="0" fontId="1" fillId="0" borderId="87" xfId="0" applyFont="1" applyBorder="1" applyAlignment="1">
      <alignment vertical="center"/>
    </xf>
    <xf numFmtId="0" fontId="1" fillId="0" borderId="82" xfId="0" applyFont="1" applyBorder="1" applyAlignment="1">
      <alignment horizontal="center" vertical="center" wrapText="1"/>
    </xf>
    <xf numFmtId="0" fontId="1" fillId="2" borderId="88" xfId="0" applyFont="1" applyFill="1" applyBorder="1" applyAlignment="1">
      <alignment horizontal="center" vertical="center"/>
    </xf>
    <xf numFmtId="0" fontId="1" fillId="2" borderId="89" xfId="0" applyFont="1" applyFill="1" applyBorder="1" applyAlignment="1">
      <alignment horizontal="center" vertical="center"/>
    </xf>
    <xf numFmtId="0" fontId="1" fillId="2" borderId="90" xfId="0" applyFont="1" applyFill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vertical="center"/>
    </xf>
    <xf numFmtId="0" fontId="1" fillId="6" borderId="18" xfId="0" applyFont="1" applyFill="1" applyBorder="1" applyAlignment="1">
      <alignment vertical="center"/>
    </xf>
    <xf numFmtId="0" fontId="1" fillId="6" borderId="16" xfId="0" applyFont="1" applyFill="1" applyBorder="1" applyAlignment="1">
      <alignment vertical="center"/>
    </xf>
    <xf numFmtId="0" fontId="1" fillId="6" borderId="45" xfId="0" applyFont="1" applyFill="1" applyBorder="1" applyAlignment="1">
      <alignment vertical="center"/>
    </xf>
    <xf numFmtId="0" fontId="1" fillId="7" borderId="59" xfId="0" applyFont="1" applyFill="1" applyBorder="1" applyAlignment="1">
      <alignment vertical="center"/>
    </xf>
    <xf numFmtId="0" fontId="1" fillId="7" borderId="11" xfId="0" applyFont="1" applyFill="1" applyBorder="1" applyAlignment="1">
      <alignment vertical="center"/>
    </xf>
    <xf numFmtId="0" fontId="1" fillId="6" borderId="18" xfId="0" applyFont="1" applyFill="1" applyBorder="1" applyAlignment="1">
      <alignment vertical="center" wrapText="1"/>
    </xf>
    <xf numFmtId="0" fontId="1" fillId="6" borderId="84" xfId="0" applyFont="1" applyFill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0" borderId="91" xfId="0" applyFont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0" fontId="1" fillId="3" borderId="99" xfId="0" applyFont="1" applyFill="1" applyBorder="1" applyAlignment="1">
      <alignment horizontal="right" vertical="center"/>
    </xf>
    <xf numFmtId="0" fontId="1" fillId="0" borderId="100" xfId="0" applyFont="1" applyBorder="1" applyAlignment="1">
      <alignment horizontal="center" vertical="center"/>
    </xf>
    <xf numFmtId="0" fontId="1" fillId="0" borderId="101" xfId="0" applyFont="1" applyBorder="1" applyAlignment="1">
      <alignment vertical="center"/>
    </xf>
    <xf numFmtId="0" fontId="1" fillId="0" borderId="82" xfId="0" applyFont="1" applyBorder="1" applyAlignment="1">
      <alignment vertical="center"/>
    </xf>
    <xf numFmtId="0" fontId="1" fillId="0" borderId="73" xfId="0" applyFont="1" applyBorder="1" applyAlignment="1">
      <alignment vertical="center"/>
    </xf>
    <xf numFmtId="0" fontId="1" fillId="0" borderId="102" xfId="0" applyFont="1" applyBorder="1" applyAlignment="1">
      <alignment horizontal="center" vertical="center"/>
    </xf>
    <xf numFmtId="0" fontId="1" fillId="0" borderId="103" xfId="0" applyFont="1" applyBorder="1" applyAlignment="1">
      <alignment vertical="center"/>
    </xf>
    <xf numFmtId="0" fontId="1" fillId="3" borderId="104" xfId="0" applyFont="1" applyFill="1" applyBorder="1" applyAlignment="1">
      <alignment horizontal="center" vertical="center"/>
    </xf>
    <xf numFmtId="0" fontId="1" fillId="3" borderId="105" xfId="0" applyFont="1" applyFill="1" applyBorder="1" applyAlignment="1">
      <alignment horizontal="right" vertical="center"/>
    </xf>
    <xf numFmtId="0" fontId="1" fillId="0" borderId="106" xfId="0" applyFont="1" applyBorder="1" applyAlignment="1">
      <alignment horizontal="center" vertical="center"/>
    </xf>
    <xf numFmtId="0" fontId="1" fillId="0" borderId="105" xfId="0" applyFont="1" applyBorder="1" applyAlignment="1">
      <alignment horizontal="right" vertical="center"/>
    </xf>
    <xf numFmtId="0" fontId="1" fillId="0" borderId="107" xfId="0" applyFont="1" applyBorder="1" applyAlignment="1">
      <alignment vertical="center"/>
    </xf>
    <xf numFmtId="0" fontId="1" fillId="2" borderId="106" xfId="0" applyFont="1" applyFill="1" applyBorder="1" applyAlignment="1">
      <alignment horizontal="center" vertical="center"/>
    </xf>
    <xf numFmtId="0" fontId="1" fillId="0" borderId="73" xfId="0" applyFont="1" applyBorder="1" applyAlignment="1">
      <alignment horizontal="left" vertical="center" wrapText="1"/>
    </xf>
    <xf numFmtId="0" fontId="1" fillId="2" borderId="108" xfId="0" applyFont="1" applyFill="1" applyBorder="1" applyAlignment="1">
      <alignment horizontal="center" vertical="center"/>
    </xf>
    <xf numFmtId="0" fontId="1" fillId="6" borderId="54" xfId="0" applyFont="1" applyFill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5" borderId="56" xfId="0" applyFont="1" applyFill="1" applyBorder="1" applyAlignment="1">
      <alignment horizontal="center" vertical="center"/>
    </xf>
    <xf numFmtId="0" fontId="1" fillId="0" borderId="57" xfId="0" applyFont="1" applyBorder="1" applyAlignment="1">
      <alignment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3" borderId="45" xfId="0" applyFont="1" applyFill="1" applyBorder="1" applyAlignment="1">
      <alignment horizontal="left" vertical="center" wrapText="1"/>
    </xf>
    <xf numFmtId="0" fontId="7" fillId="3" borderId="31" xfId="0" applyFont="1" applyFill="1" applyBorder="1" applyAlignment="1">
      <alignment horizontal="left" vertical="center" wrapText="1"/>
    </xf>
    <xf numFmtId="0" fontId="7" fillId="3" borderId="41" xfId="0" applyFont="1" applyFill="1" applyBorder="1" applyAlignment="1">
      <alignment horizontal="left" vertical="center" wrapText="1"/>
    </xf>
    <xf numFmtId="0" fontId="4" fillId="2" borderId="67" xfId="0" applyFont="1" applyFill="1" applyBorder="1" applyAlignment="1">
      <alignment horizontal="center" vertical="center"/>
    </xf>
    <xf numFmtId="0" fontId="5" fillId="0" borderId="68" xfId="0" applyFont="1" applyBorder="1"/>
    <xf numFmtId="0" fontId="5" fillId="0" borderId="94" xfId="0" applyFont="1" applyBorder="1"/>
    <xf numFmtId="0" fontId="2" fillId="0" borderId="0" xfId="0" applyFont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5" fillId="0" borderId="2" xfId="0" applyFont="1" applyBorder="1"/>
    <xf numFmtId="0" fontId="5" fillId="0" borderId="3" xfId="0" applyFont="1" applyBorder="1"/>
    <xf numFmtId="0" fontId="4" fillId="0" borderId="1" xfId="0" applyFont="1" applyBorder="1" applyAlignment="1">
      <alignment vertical="center"/>
    </xf>
    <xf numFmtId="0" fontId="1" fillId="0" borderId="46" xfId="0" applyFont="1" applyBorder="1" applyAlignment="1">
      <alignment horizontal="center" vertical="center"/>
    </xf>
    <xf numFmtId="0" fontId="5" fillId="0" borderId="77" xfId="0" applyFont="1" applyBorder="1"/>
    <xf numFmtId="0" fontId="5" fillId="0" borderId="47" xfId="0" applyFont="1" applyBorder="1"/>
    <xf numFmtId="0" fontId="4" fillId="0" borderId="46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5" fillId="0" borderId="96" xfId="0" applyFont="1" applyBorder="1"/>
    <xf numFmtId="0" fontId="1" fillId="0" borderId="95" xfId="0" applyFont="1" applyBorder="1" applyAlignment="1">
      <alignment horizontal="center" vertical="center"/>
    </xf>
    <xf numFmtId="0" fontId="5" fillId="0" borderId="97" xfId="0" applyFont="1" applyBorder="1"/>
    <xf numFmtId="0" fontId="4" fillId="0" borderId="93" xfId="0" applyFont="1" applyBorder="1" applyAlignment="1">
      <alignment horizontal="center" vertical="center"/>
    </xf>
    <xf numFmtId="0" fontId="5" fillId="0" borderId="4" xfId="0" applyFont="1" applyBorder="1"/>
    <xf numFmtId="0" fontId="5" fillId="0" borderId="8" xfId="0" applyFont="1" applyBorder="1"/>
    <xf numFmtId="0" fontId="6" fillId="0" borderId="93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0" borderId="44" xfId="0" applyFont="1" applyBorder="1"/>
    <xf numFmtId="0" fontId="4" fillId="0" borderId="1" xfId="0" applyFont="1" applyBorder="1" applyAlignment="1">
      <alignment horizontal="center" vertical="center"/>
    </xf>
    <xf numFmtId="0" fontId="1" fillId="3" borderId="9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3" borderId="46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64"/>
  <sheetViews>
    <sheetView tabSelected="1" zoomScaleNormal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/>
    </sheetView>
  </sheetViews>
  <sheetFormatPr defaultColWidth="12.5703125" defaultRowHeight="12.75" x14ac:dyDescent="0.2"/>
  <cols>
    <col min="1" max="1" width="3.7109375" customWidth="1"/>
    <col min="2" max="2" width="15.28515625" customWidth="1"/>
    <col min="3" max="3" width="40.85546875" bestFit="1" customWidth="1"/>
    <col min="4" max="4" width="6.140625" customWidth="1"/>
    <col min="5" max="5" width="6.42578125" customWidth="1"/>
    <col min="6" max="6" width="4" bestFit="1" customWidth="1"/>
    <col min="7" max="7" width="3.5703125" bestFit="1" customWidth="1"/>
    <col min="8" max="8" width="3" bestFit="1" customWidth="1"/>
    <col min="9" max="9" width="2.85546875" customWidth="1"/>
    <col min="10" max="10" width="3.5703125" bestFit="1" customWidth="1"/>
    <col min="11" max="11" width="4" bestFit="1" customWidth="1"/>
    <col min="12" max="12" width="3.5703125" bestFit="1" customWidth="1"/>
    <col min="13" max="13" width="3" customWidth="1"/>
    <col min="14" max="14" width="2.5703125" customWidth="1"/>
    <col min="15" max="15" width="3.5703125" bestFit="1" customWidth="1"/>
    <col min="16" max="16" width="4" bestFit="1" customWidth="1"/>
    <col min="17" max="17" width="3.5703125" bestFit="1" customWidth="1"/>
    <col min="18" max="18" width="3" bestFit="1" customWidth="1"/>
    <col min="19" max="19" width="2.85546875" customWidth="1"/>
    <col min="20" max="20" width="3" bestFit="1" customWidth="1"/>
    <col min="21" max="21" width="4" bestFit="1" customWidth="1"/>
    <col min="22" max="22" width="3.7109375" customWidth="1"/>
    <col min="23" max="23" width="3.28515625" customWidth="1"/>
    <col min="24" max="24" width="3.42578125" customWidth="1"/>
    <col min="25" max="25" width="3" customWidth="1"/>
    <col min="26" max="26" width="25.85546875" customWidth="1"/>
    <col min="27" max="27" width="13.7109375" bestFit="1" customWidth="1"/>
    <col min="28" max="28" width="36.7109375" bestFit="1" customWidth="1"/>
    <col min="29" max="29" width="13.7109375" bestFit="1" customWidth="1"/>
  </cols>
  <sheetData>
    <row r="1" spans="1:29" ht="15.75" x14ac:dyDescent="0.2">
      <c r="A1" s="1" t="s">
        <v>129</v>
      </c>
      <c r="B1" s="1"/>
      <c r="C1" s="1"/>
      <c r="D1" s="1"/>
      <c r="E1" s="1"/>
      <c r="F1" s="1"/>
      <c r="G1" s="220" t="s">
        <v>128</v>
      </c>
      <c r="H1" s="221"/>
      <c r="I1" s="221"/>
      <c r="J1" s="221"/>
      <c r="K1" s="221"/>
      <c r="L1" s="221"/>
      <c r="M1" s="221"/>
      <c r="N1" s="221"/>
      <c r="O1" s="221"/>
      <c r="P1" s="221"/>
      <c r="Q1" s="1"/>
      <c r="R1" s="1"/>
      <c r="S1" s="2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x14ac:dyDescent="0.2">
      <c r="A3" s="1"/>
      <c r="B3" s="3"/>
      <c r="C3" s="1"/>
      <c r="D3" s="220" t="s">
        <v>0</v>
      </c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4"/>
      <c r="W3" s="4"/>
      <c r="X3" s="4"/>
      <c r="Y3" s="1"/>
      <c r="Z3" s="1"/>
      <c r="AA3" s="1"/>
      <c r="AB3" s="1"/>
      <c r="AC3" s="1"/>
    </row>
    <row r="4" spans="1:29" x14ac:dyDescent="0.2">
      <c r="A4" s="4" t="s">
        <v>1</v>
      </c>
      <c r="B4" s="3"/>
      <c r="C4" s="1"/>
      <c r="D4" s="3"/>
      <c r="E4" s="3"/>
      <c r="F4" s="1"/>
      <c r="G4" s="1"/>
      <c r="H4" s="1"/>
      <c r="I4" s="5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4"/>
      <c r="V4" s="4"/>
      <c r="W4" s="4"/>
      <c r="X4" s="222" t="s">
        <v>50</v>
      </c>
      <c r="Y4" s="223"/>
      <c r="Z4" s="224"/>
      <c r="AA4" s="1"/>
      <c r="AB4" s="1"/>
      <c r="AC4" s="1"/>
    </row>
    <row r="5" spans="1:29" x14ac:dyDescent="0.2">
      <c r="A5" s="4" t="s">
        <v>54</v>
      </c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4"/>
      <c r="R5" s="4"/>
      <c r="S5" s="4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3.5" thickBot="1" x14ac:dyDescent="0.25">
      <c r="A6" s="225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4"/>
      <c r="AA6" s="1"/>
      <c r="AB6" s="1"/>
      <c r="AC6" s="1"/>
    </row>
    <row r="7" spans="1:29" ht="13.5" thickBot="1" x14ac:dyDescent="0.25">
      <c r="A7" s="226"/>
      <c r="B7" s="227"/>
      <c r="C7" s="227"/>
      <c r="D7" s="227"/>
      <c r="E7" s="228"/>
      <c r="F7" s="229" t="s">
        <v>2</v>
      </c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8"/>
      <c r="Z7" s="192"/>
      <c r="AA7" s="212" t="s">
        <v>85</v>
      </c>
      <c r="AB7" s="213"/>
      <c r="AC7" s="1"/>
    </row>
    <row r="8" spans="1:29" ht="13.5" thickBot="1" x14ac:dyDescent="0.25">
      <c r="A8" s="230" t="s">
        <v>3</v>
      </c>
      <c r="B8" s="234" t="s">
        <v>4</v>
      </c>
      <c r="C8" s="234" t="s">
        <v>5</v>
      </c>
      <c r="D8" s="237" t="s">
        <v>51</v>
      </c>
      <c r="E8" s="238" t="s">
        <v>6</v>
      </c>
      <c r="F8" s="217" t="s">
        <v>7</v>
      </c>
      <c r="G8" s="218"/>
      <c r="H8" s="218"/>
      <c r="I8" s="218"/>
      <c r="J8" s="219"/>
      <c r="K8" s="217" t="s">
        <v>8</v>
      </c>
      <c r="L8" s="218"/>
      <c r="M8" s="218"/>
      <c r="N8" s="218"/>
      <c r="O8" s="219"/>
      <c r="P8" s="217" t="s">
        <v>9</v>
      </c>
      <c r="Q8" s="218"/>
      <c r="R8" s="218"/>
      <c r="S8" s="218"/>
      <c r="T8" s="219"/>
      <c r="U8" s="217" t="s">
        <v>10</v>
      </c>
      <c r="V8" s="218"/>
      <c r="W8" s="218"/>
      <c r="X8" s="218"/>
      <c r="Y8" s="219"/>
      <c r="Z8" s="232" t="s">
        <v>11</v>
      </c>
      <c r="AA8" s="1"/>
      <c r="AB8" s="1"/>
      <c r="AC8" s="1"/>
    </row>
    <row r="9" spans="1:29" ht="13.5" thickBot="1" x14ac:dyDescent="0.25">
      <c r="A9" s="231"/>
      <c r="B9" s="235"/>
      <c r="C9" s="236"/>
      <c r="D9" s="235"/>
      <c r="E9" s="235"/>
      <c r="F9" s="156" t="s">
        <v>12</v>
      </c>
      <c r="G9" s="157" t="s">
        <v>13</v>
      </c>
      <c r="H9" s="157" t="s">
        <v>14</v>
      </c>
      <c r="I9" s="157" t="s">
        <v>15</v>
      </c>
      <c r="J9" s="7" t="s">
        <v>16</v>
      </c>
      <c r="K9" s="156" t="s">
        <v>12</v>
      </c>
      <c r="L9" s="157" t="s">
        <v>13</v>
      </c>
      <c r="M9" s="157" t="s">
        <v>14</v>
      </c>
      <c r="N9" s="157" t="s">
        <v>15</v>
      </c>
      <c r="O9" s="7" t="s">
        <v>16</v>
      </c>
      <c r="P9" s="156" t="s">
        <v>12</v>
      </c>
      <c r="Q9" s="157" t="s">
        <v>13</v>
      </c>
      <c r="R9" s="157" t="s">
        <v>14</v>
      </c>
      <c r="S9" s="157" t="s">
        <v>15</v>
      </c>
      <c r="T9" s="7" t="s">
        <v>16</v>
      </c>
      <c r="U9" s="156" t="s">
        <v>12</v>
      </c>
      <c r="V9" s="157" t="s">
        <v>13</v>
      </c>
      <c r="W9" s="157" t="s">
        <v>14</v>
      </c>
      <c r="X9" s="157" t="s">
        <v>15</v>
      </c>
      <c r="Y9" s="7" t="s">
        <v>16</v>
      </c>
      <c r="Z9" s="233"/>
      <c r="AA9" s="1"/>
      <c r="AB9" s="1"/>
      <c r="AC9" s="1"/>
    </row>
    <row r="10" spans="1:29" ht="13.5" thickBot="1" x14ac:dyDescent="0.25">
      <c r="A10" s="242"/>
      <c r="B10" s="240"/>
      <c r="C10" s="8" t="s">
        <v>17</v>
      </c>
      <c r="D10" s="177">
        <f>SUM(D11:D19)</f>
        <v>96</v>
      </c>
      <c r="E10" s="9">
        <f>SUM(E11:E19)</f>
        <v>20</v>
      </c>
      <c r="F10" s="9">
        <f t="shared" ref="F10:Y10" si="0">SUM(F11:F19)</f>
        <v>32</v>
      </c>
      <c r="G10" s="9">
        <f t="shared" si="0"/>
        <v>24</v>
      </c>
      <c r="H10" s="9">
        <f t="shared" si="0"/>
        <v>20</v>
      </c>
      <c r="I10" s="9"/>
      <c r="J10" s="10">
        <f t="shared" si="0"/>
        <v>15</v>
      </c>
      <c r="K10" s="9">
        <f t="shared" si="0"/>
        <v>8</v>
      </c>
      <c r="L10" s="9">
        <f t="shared" si="0"/>
        <v>12</v>
      </c>
      <c r="M10" s="9">
        <f t="shared" si="0"/>
        <v>0</v>
      </c>
      <c r="N10" s="9"/>
      <c r="O10" s="10">
        <f t="shared" si="0"/>
        <v>5</v>
      </c>
      <c r="P10" s="9">
        <f t="shared" si="0"/>
        <v>0</v>
      </c>
      <c r="Q10" s="9">
        <f t="shared" si="0"/>
        <v>0</v>
      </c>
      <c r="R10" s="9">
        <f t="shared" si="0"/>
        <v>0</v>
      </c>
      <c r="S10" s="9"/>
      <c r="T10" s="10">
        <f t="shared" si="0"/>
        <v>0</v>
      </c>
      <c r="U10" s="9">
        <f t="shared" si="0"/>
        <v>0</v>
      </c>
      <c r="V10" s="9">
        <f t="shared" si="0"/>
        <v>0</v>
      </c>
      <c r="W10" s="9">
        <f t="shared" si="0"/>
        <v>0</v>
      </c>
      <c r="X10" s="9"/>
      <c r="Y10" s="10">
        <f t="shared" si="0"/>
        <v>0</v>
      </c>
      <c r="Z10" s="193"/>
      <c r="AA10" s="1"/>
      <c r="AB10" s="1"/>
      <c r="AC10" s="1"/>
    </row>
    <row r="11" spans="1:29" x14ac:dyDescent="0.2">
      <c r="A11" s="194">
        <v>1</v>
      </c>
      <c r="B11" s="179" t="s">
        <v>96</v>
      </c>
      <c r="C11" s="20" t="s">
        <v>87</v>
      </c>
      <c r="D11" s="106">
        <f>SUM(F11:H11,K11:M11,P11:R11,U11:W11)</f>
        <v>12</v>
      </c>
      <c r="E11" s="107">
        <f>SUM(J11,O11,T11,Y11)</f>
        <v>3</v>
      </c>
      <c r="F11" s="106">
        <v>8</v>
      </c>
      <c r="G11" s="154">
        <v>0</v>
      </c>
      <c r="H11" s="154">
        <v>4</v>
      </c>
      <c r="I11" s="154" t="s">
        <v>27</v>
      </c>
      <c r="J11" s="155">
        <v>3</v>
      </c>
      <c r="K11" s="14"/>
      <c r="L11" s="16"/>
      <c r="M11" s="16"/>
      <c r="N11" s="16"/>
      <c r="O11" s="18"/>
      <c r="P11" s="14"/>
      <c r="Q11" s="16"/>
      <c r="R11" s="16"/>
      <c r="S11" s="16"/>
      <c r="T11" s="18"/>
      <c r="U11" s="14"/>
      <c r="V11" s="16"/>
      <c r="W11" s="16"/>
      <c r="X11" s="16"/>
      <c r="Y11" s="18"/>
      <c r="Z11" s="195"/>
      <c r="AA11" s="1" t="s">
        <v>62</v>
      </c>
      <c r="AB11" s="1" t="s">
        <v>63</v>
      </c>
    </row>
    <row r="12" spans="1:29" x14ac:dyDescent="0.2">
      <c r="A12" s="142">
        <v>2</v>
      </c>
      <c r="B12" s="179" t="s">
        <v>97</v>
      </c>
      <c r="C12" s="20" t="s">
        <v>88</v>
      </c>
      <c r="D12" s="106">
        <f>SUM(F12:H12,K12:M12,P12:R12,U12:W12)</f>
        <v>24</v>
      </c>
      <c r="E12" s="107">
        <f>SUM(J12,O12,T12,Y12)</f>
        <v>4</v>
      </c>
      <c r="F12" s="25">
        <v>8</v>
      </c>
      <c r="G12" s="42">
        <v>8</v>
      </c>
      <c r="H12" s="42">
        <v>8</v>
      </c>
      <c r="I12" s="42" t="s">
        <v>19</v>
      </c>
      <c r="J12" s="26">
        <v>4</v>
      </c>
      <c r="K12" s="21"/>
      <c r="L12" s="22"/>
      <c r="M12" s="22"/>
      <c r="N12" s="22"/>
      <c r="O12" s="23"/>
      <c r="P12" s="21"/>
      <c r="Q12" s="22"/>
      <c r="R12" s="22"/>
      <c r="S12" s="22"/>
      <c r="T12" s="23"/>
      <c r="U12" s="21"/>
      <c r="V12" s="22"/>
      <c r="W12" s="22"/>
      <c r="X12" s="22"/>
      <c r="Y12" s="23"/>
      <c r="Z12" s="196"/>
      <c r="AA12" s="1" t="s">
        <v>57</v>
      </c>
      <c r="AB12" s="1" t="s">
        <v>58</v>
      </c>
    </row>
    <row r="13" spans="1:29" x14ac:dyDescent="0.2">
      <c r="A13" s="142">
        <v>3</v>
      </c>
      <c r="B13" s="178" t="s">
        <v>98</v>
      </c>
      <c r="C13" s="150" t="s">
        <v>18</v>
      </c>
      <c r="D13" s="106">
        <f t="shared" ref="D13:D19" si="1">SUM(F13:H13,K13:M13,P13:R13,U13:W13)</f>
        <v>24</v>
      </c>
      <c r="E13" s="107">
        <f>SUM(J13,O13,T13,Y13)</f>
        <v>4</v>
      </c>
      <c r="F13" s="106">
        <v>8</v>
      </c>
      <c r="G13" s="154">
        <v>8</v>
      </c>
      <c r="H13" s="154">
        <v>8</v>
      </c>
      <c r="I13" s="154" t="s">
        <v>19</v>
      </c>
      <c r="J13" s="155">
        <v>4</v>
      </c>
      <c r="K13" s="14"/>
      <c r="L13" s="16"/>
      <c r="M13" s="16"/>
      <c r="N13" s="16"/>
      <c r="O13" s="18"/>
      <c r="P13" s="14"/>
      <c r="Q13" s="16"/>
      <c r="R13" s="16"/>
      <c r="S13" s="16"/>
      <c r="T13" s="18"/>
      <c r="U13" s="14"/>
      <c r="V13" s="16"/>
      <c r="W13" s="16"/>
      <c r="X13" s="16"/>
      <c r="Y13" s="18"/>
      <c r="Z13" s="196"/>
      <c r="AA13" s="1" t="s">
        <v>56</v>
      </c>
      <c r="AB13" s="1" t="s">
        <v>18</v>
      </c>
      <c r="AC13" s="1"/>
    </row>
    <row r="14" spans="1:29" x14ac:dyDescent="0.2">
      <c r="A14" s="142">
        <v>4</v>
      </c>
      <c r="B14" s="150"/>
      <c r="C14" s="150" t="s">
        <v>89</v>
      </c>
      <c r="D14" s="106">
        <f t="shared" si="1"/>
        <v>8</v>
      </c>
      <c r="E14" s="107">
        <f>SUM(J14,O14,T14,Y14)</f>
        <v>3</v>
      </c>
      <c r="F14" s="106">
        <v>8</v>
      </c>
      <c r="G14" s="154">
        <v>0</v>
      </c>
      <c r="H14" s="154">
        <v>0</v>
      </c>
      <c r="I14" s="154" t="s">
        <v>27</v>
      </c>
      <c r="J14" s="155">
        <v>3</v>
      </c>
      <c r="K14" s="14"/>
      <c r="L14" s="16"/>
      <c r="M14" s="16"/>
      <c r="N14" s="16"/>
      <c r="O14" s="18"/>
      <c r="P14" s="14"/>
      <c r="Q14" s="16"/>
      <c r="R14" s="16"/>
      <c r="S14" s="16"/>
      <c r="T14" s="18"/>
      <c r="U14" s="14"/>
      <c r="V14" s="16"/>
      <c r="W14" s="16"/>
      <c r="X14" s="16"/>
      <c r="Y14" s="18"/>
      <c r="Z14" s="196"/>
      <c r="AA14" s="1"/>
      <c r="AB14" s="1"/>
      <c r="AC14" s="1"/>
    </row>
    <row r="15" spans="1:29" x14ac:dyDescent="0.2">
      <c r="A15" s="142"/>
      <c r="B15" s="179" t="s">
        <v>126</v>
      </c>
      <c r="C15" s="20" t="s">
        <v>99</v>
      </c>
      <c r="D15" s="106"/>
      <c r="E15" s="107"/>
      <c r="F15" s="25"/>
      <c r="G15" s="42"/>
      <c r="H15" s="42"/>
      <c r="I15" s="42"/>
      <c r="J15" s="26"/>
      <c r="K15" s="21"/>
      <c r="L15" s="22"/>
      <c r="M15" s="22"/>
      <c r="N15" s="22"/>
      <c r="O15" s="23"/>
      <c r="P15" s="21"/>
      <c r="Q15" s="22"/>
      <c r="R15" s="22"/>
      <c r="S15" s="22"/>
      <c r="T15" s="23"/>
      <c r="U15" s="21"/>
      <c r="V15" s="22"/>
      <c r="W15" s="22"/>
      <c r="X15" s="22"/>
      <c r="Y15" s="23"/>
      <c r="Z15" s="196"/>
      <c r="AA15" s="1" t="s">
        <v>59</v>
      </c>
      <c r="AB15" s="1" t="s">
        <v>20</v>
      </c>
    </row>
    <row r="16" spans="1:29" x14ac:dyDescent="0.2">
      <c r="A16" s="142"/>
      <c r="B16" s="179" t="s">
        <v>127</v>
      </c>
      <c r="C16" s="20" t="s">
        <v>100</v>
      </c>
      <c r="D16" s="106"/>
      <c r="E16" s="107"/>
      <c r="F16" s="25"/>
      <c r="G16" s="42"/>
      <c r="H16" s="42"/>
      <c r="I16" s="42"/>
      <c r="J16" s="26"/>
      <c r="K16" s="21"/>
      <c r="L16" s="22"/>
      <c r="M16" s="22"/>
      <c r="N16" s="22"/>
      <c r="O16" s="23"/>
      <c r="P16" s="21"/>
      <c r="Q16" s="22"/>
      <c r="R16" s="22"/>
      <c r="S16" s="22"/>
      <c r="T16" s="23"/>
      <c r="U16" s="21"/>
      <c r="V16" s="22"/>
      <c r="W16" s="22"/>
      <c r="X16" s="22"/>
      <c r="Y16" s="23"/>
      <c r="Z16" s="196"/>
      <c r="AA16" s="1" t="s">
        <v>60</v>
      </c>
      <c r="AB16" s="1" t="s">
        <v>21</v>
      </c>
    </row>
    <row r="17" spans="1:30" x14ac:dyDescent="0.2">
      <c r="A17" s="142">
        <v>5</v>
      </c>
      <c r="B17" s="179" t="s">
        <v>101</v>
      </c>
      <c r="C17" s="20" t="s">
        <v>23</v>
      </c>
      <c r="D17" s="106">
        <f t="shared" si="1"/>
        <v>8</v>
      </c>
      <c r="E17" s="107">
        <f>SUM(J17,O17,T17,Y17)</f>
        <v>1</v>
      </c>
      <c r="F17" s="25">
        <v>0</v>
      </c>
      <c r="G17" s="42">
        <v>8</v>
      </c>
      <c r="H17" s="42">
        <v>0</v>
      </c>
      <c r="I17" s="42" t="s">
        <v>90</v>
      </c>
      <c r="J17" s="26">
        <v>1</v>
      </c>
      <c r="K17" s="21"/>
      <c r="L17" s="22"/>
      <c r="M17" s="22"/>
      <c r="N17" s="22"/>
      <c r="O17" s="23"/>
      <c r="P17" s="21"/>
      <c r="Q17" s="22"/>
      <c r="R17" s="22"/>
      <c r="S17" s="22"/>
      <c r="T17" s="23"/>
      <c r="U17" s="21"/>
      <c r="V17" s="22"/>
      <c r="W17" s="22"/>
      <c r="X17" s="22"/>
      <c r="Y17" s="23"/>
      <c r="Z17" s="197"/>
    </row>
    <row r="18" spans="1:30" x14ac:dyDescent="0.2">
      <c r="A18" s="142">
        <v>6</v>
      </c>
      <c r="B18" s="179" t="s">
        <v>123</v>
      </c>
      <c r="C18" s="20" t="s">
        <v>24</v>
      </c>
      <c r="D18" s="106">
        <f t="shared" si="1"/>
        <v>8</v>
      </c>
      <c r="E18" s="107">
        <f>SUM(J18,O18,T18,Y18)</f>
        <v>1</v>
      </c>
      <c r="F18" s="25"/>
      <c r="G18" s="42"/>
      <c r="H18" s="42"/>
      <c r="I18" s="42"/>
      <c r="J18" s="26"/>
      <c r="K18" s="25">
        <v>0</v>
      </c>
      <c r="L18" s="42">
        <v>8</v>
      </c>
      <c r="M18" s="42">
        <v>0</v>
      </c>
      <c r="N18" s="42" t="s">
        <v>90</v>
      </c>
      <c r="O18" s="26">
        <v>1</v>
      </c>
      <c r="P18" s="21"/>
      <c r="Q18" s="22"/>
      <c r="R18" s="22"/>
      <c r="S18" s="22"/>
      <c r="T18" s="23"/>
      <c r="U18" s="21"/>
      <c r="V18" s="22"/>
      <c r="W18" s="22"/>
      <c r="X18" s="22"/>
      <c r="Y18" s="23"/>
      <c r="Z18" s="197"/>
    </row>
    <row r="19" spans="1:30" ht="13.5" thickBot="1" x14ac:dyDescent="0.25">
      <c r="A19" s="198">
        <v>7</v>
      </c>
      <c r="B19" s="181" t="s">
        <v>124</v>
      </c>
      <c r="C19" s="181" t="s">
        <v>91</v>
      </c>
      <c r="D19" s="106">
        <f t="shared" si="1"/>
        <v>12</v>
      </c>
      <c r="E19" s="107">
        <f>SUM(J19,O19,T19,Y19)</f>
        <v>4</v>
      </c>
      <c r="F19" s="156"/>
      <c r="G19" s="157"/>
      <c r="H19" s="157"/>
      <c r="I19" s="157"/>
      <c r="J19" s="7"/>
      <c r="K19" s="156">
        <v>8</v>
      </c>
      <c r="L19" s="157">
        <v>4</v>
      </c>
      <c r="M19" s="157">
        <v>0</v>
      </c>
      <c r="N19" s="157" t="s">
        <v>19</v>
      </c>
      <c r="O19" s="7">
        <v>4</v>
      </c>
      <c r="P19" s="151"/>
      <c r="Q19" s="152"/>
      <c r="R19" s="152"/>
      <c r="S19" s="152"/>
      <c r="T19" s="153"/>
      <c r="U19" s="151"/>
      <c r="V19" s="152"/>
      <c r="W19" s="152"/>
      <c r="X19" s="152"/>
      <c r="Y19" s="153"/>
      <c r="Z19" s="199"/>
      <c r="AA19" s="1" t="s">
        <v>73</v>
      </c>
      <c r="AB19" s="1" t="s">
        <v>74</v>
      </c>
    </row>
    <row r="20" spans="1:30" ht="13.5" thickBot="1" x14ac:dyDescent="0.25">
      <c r="A20" s="200"/>
      <c r="B20" s="27"/>
      <c r="C20" s="28" t="s">
        <v>25</v>
      </c>
      <c r="D20" s="9">
        <f t="shared" ref="D20:H20" si="2">SUM(D21:D22)</f>
        <v>32</v>
      </c>
      <c r="E20" s="9">
        <f>SUM(E21:E22)</f>
        <v>10</v>
      </c>
      <c r="F20" s="29">
        <f t="shared" si="2"/>
        <v>8</v>
      </c>
      <c r="G20" s="30">
        <f t="shared" si="2"/>
        <v>8</v>
      </c>
      <c r="H20" s="30">
        <f t="shared" si="2"/>
        <v>0</v>
      </c>
      <c r="I20" s="30"/>
      <c r="J20" s="10">
        <f t="shared" ref="J20:M20" si="3">SUM(J21:J22)</f>
        <v>5</v>
      </c>
      <c r="K20" s="29">
        <f t="shared" si="3"/>
        <v>0</v>
      </c>
      <c r="L20" s="30">
        <f t="shared" si="3"/>
        <v>0</v>
      </c>
      <c r="M20" s="30">
        <f t="shared" si="3"/>
        <v>0</v>
      </c>
      <c r="N20" s="30"/>
      <c r="O20" s="10">
        <f t="shared" ref="O20:R20" si="4">SUM(O21:O22)</f>
        <v>0</v>
      </c>
      <c r="P20" s="29">
        <f t="shared" si="4"/>
        <v>8</v>
      </c>
      <c r="Q20" s="30">
        <f t="shared" si="4"/>
        <v>8</v>
      </c>
      <c r="R20" s="30">
        <f t="shared" si="4"/>
        <v>0</v>
      </c>
      <c r="S20" s="30"/>
      <c r="T20" s="10">
        <f t="shared" ref="T20:W20" si="5">SUM(T21:T22)</f>
        <v>5</v>
      </c>
      <c r="U20" s="29">
        <f t="shared" si="5"/>
        <v>0</v>
      </c>
      <c r="V20" s="30">
        <f t="shared" si="5"/>
        <v>0</v>
      </c>
      <c r="W20" s="30">
        <f t="shared" si="5"/>
        <v>0</v>
      </c>
      <c r="X20" s="30"/>
      <c r="Y20" s="10">
        <f>SUM(Y21:Y22)</f>
        <v>0</v>
      </c>
      <c r="Z20" s="201"/>
      <c r="AA20" s="1"/>
      <c r="AB20" s="1"/>
    </row>
    <row r="21" spans="1:30" x14ac:dyDescent="0.2">
      <c r="A21" s="202">
        <v>8</v>
      </c>
      <c r="B21" s="178" t="s">
        <v>122</v>
      </c>
      <c r="C21" s="150" t="s">
        <v>26</v>
      </c>
      <c r="D21" s="106">
        <f t="shared" ref="D21:D22" si="6">SUM(F21:H21,K21:M21,P21:R21,U21:W21)</f>
        <v>16</v>
      </c>
      <c r="E21" s="107">
        <f>SUM(J21,O21,T21,Y21)</f>
        <v>5</v>
      </c>
      <c r="F21" s="106">
        <v>8</v>
      </c>
      <c r="G21" s="154">
        <v>8</v>
      </c>
      <c r="H21" s="154">
        <v>0</v>
      </c>
      <c r="I21" s="154" t="s">
        <v>19</v>
      </c>
      <c r="J21" s="155">
        <v>5</v>
      </c>
      <c r="K21" s="106"/>
      <c r="L21" s="154"/>
      <c r="M21" s="154"/>
      <c r="N21" s="154"/>
      <c r="O21" s="155"/>
      <c r="P21" s="106"/>
      <c r="Q21" s="154"/>
      <c r="R21" s="154"/>
      <c r="S21" s="154"/>
      <c r="T21" s="155"/>
      <c r="U21" s="14"/>
      <c r="V21" s="16"/>
      <c r="W21" s="16"/>
      <c r="X21" s="16"/>
      <c r="Y21" s="18"/>
      <c r="Z21" s="203"/>
      <c r="AA21" s="1" t="s">
        <v>64</v>
      </c>
      <c r="AB21" s="1" t="s">
        <v>26</v>
      </c>
    </row>
    <row r="22" spans="1:30" ht="13.5" thickBot="1" x14ac:dyDescent="0.25">
      <c r="A22" s="202">
        <v>9</v>
      </c>
      <c r="B22" s="179" t="s">
        <v>121</v>
      </c>
      <c r="C22" s="20" t="s">
        <v>28</v>
      </c>
      <c r="D22" s="106">
        <f t="shared" si="6"/>
        <v>16</v>
      </c>
      <c r="E22" s="107">
        <f>SUM(J22,O22,T22,Y22)</f>
        <v>5</v>
      </c>
      <c r="F22" s="25"/>
      <c r="G22" s="42"/>
      <c r="H22" s="42"/>
      <c r="I22" s="42"/>
      <c r="J22" s="26"/>
      <c r="K22" s="25"/>
      <c r="L22" s="42"/>
      <c r="M22" s="42"/>
      <c r="N22" s="42"/>
      <c r="O22" s="26"/>
      <c r="P22" s="25">
        <v>8</v>
      </c>
      <c r="Q22" s="42">
        <v>8</v>
      </c>
      <c r="R22" s="42">
        <v>0</v>
      </c>
      <c r="S22" s="42" t="s">
        <v>19</v>
      </c>
      <c r="T22" s="26">
        <v>5</v>
      </c>
      <c r="U22" s="21"/>
      <c r="V22" s="22"/>
      <c r="W22" s="22"/>
      <c r="X22" s="22"/>
      <c r="Y22" s="23"/>
      <c r="Z22" s="204"/>
      <c r="AA22" s="1" t="s">
        <v>65</v>
      </c>
      <c r="AB22" s="1" t="s">
        <v>28</v>
      </c>
    </row>
    <row r="23" spans="1:30" ht="13.5" thickBot="1" x14ac:dyDescent="0.25">
      <c r="A23" s="200"/>
      <c r="B23" s="27"/>
      <c r="C23" s="33" t="s">
        <v>92</v>
      </c>
      <c r="D23" s="29">
        <f>SUM(D24:D31)</f>
        <v>120</v>
      </c>
      <c r="E23" s="29">
        <f>SUM(E24:E31)</f>
        <v>31</v>
      </c>
      <c r="F23" s="29">
        <f t="shared" ref="F23:Y23" si="7">SUM(F24:F31)</f>
        <v>16</v>
      </c>
      <c r="G23" s="29">
        <f t="shared" si="7"/>
        <v>0</v>
      </c>
      <c r="H23" s="29">
        <f t="shared" si="7"/>
        <v>20</v>
      </c>
      <c r="I23" s="29"/>
      <c r="J23" s="34">
        <f t="shared" si="7"/>
        <v>10</v>
      </c>
      <c r="K23" s="29">
        <f t="shared" si="7"/>
        <v>40</v>
      </c>
      <c r="L23" s="29">
        <f t="shared" si="7"/>
        <v>0</v>
      </c>
      <c r="M23" s="29">
        <f t="shared" si="7"/>
        <v>44</v>
      </c>
      <c r="N23" s="29"/>
      <c r="O23" s="34">
        <f t="shared" si="7"/>
        <v>21</v>
      </c>
      <c r="P23" s="29">
        <f t="shared" si="7"/>
        <v>0</v>
      </c>
      <c r="Q23" s="29">
        <f t="shared" si="7"/>
        <v>0</v>
      </c>
      <c r="R23" s="29">
        <f t="shared" si="7"/>
        <v>0</v>
      </c>
      <c r="S23" s="29"/>
      <c r="T23" s="34">
        <f t="shared" si="7"/>
        <v>0</v>
      </c>
      <c r="U23" s="29">
        <f t="shared" si="7"/>
        <v>0</v>
      </c>
      <c r="V23" s="29">
        <f t="shared" si="7"/>
        <v>0</v>
      </c>
      <c r="W23" s="29">
        <f t="shared" si="7"/>
        <v>0</v>
      </c>
      <c r="X23" s="29"/>
      <c r="Y23" s="34">
        <f t="shared" si="7"/>
        <v>0</v>
      </c>
      <c r="Z23" s="193"/>
      <c r="AA23" s="1"/>
      <c r="AB23" s="1"/>
      <c r="AC23" s="1"/>
      <c r="AD23" s="1"/>
    </row>
    <row r="24" spans="1:30" x14ac:dyDescent="0.2">
      <c r="A24" s="205">
        <v>10</v>
      </c>
      <c r="B24" s="178" t="s">
        <v>104</v>
      </c>
      <c r="C24" s="150" t="s">
        <v>102</v>
      </c>
      <c r="D24" s="106">
        <f t="shared" ref="D24:D25" si="8">SUM(F24:H24,K24:M24,P24:R24,U24:W24)</f>
        <v>12</v>
      </c>
      <c r="E24" s="107">
        <f t="shared" ref="E24:E31" si="9">SUM(J24,O24,T24,Y24)</f>
        <v>3</v>
      </c>
      <c r="F24" s="106">
        <v>8</v>
      </c>
      <c r="G24" s="154">
        <v>0</v>
      </c>
      <c r="H24" s="154">
        <v>4</v>
      </c>
      <c r="I24" s="154" t="s">
        <v>19</v>
      </c>
      <c r="J24" s="155">
        <v>3</v>
      </c>
      <c r="K24" s="158"/>
      <c r="L24" s="159"/>
      <c r="M24" s="159"/>
      <c r="N24" s="159"/>
      <c r="O24" s="160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96"/>
      <c r="AA24" s="1"/>
      <c r="AB24" s="1"/>
    </row>
    <row r="25" spans="1:30" x14ac:dyDescent="0.2">
      <c r="A25" s="205">
        <v>11</v>
      </c>
      <c r="B25" s="178" t="s">
        <v>105</v>
      </c>
      <c r="C25" s="178" t="s">
        <v>103</v>
      </c>
      <c r="D25" s="106">
        <f t="shared" si="8"/>
        <v>8</v>
      </c>
      <c r="E25" s="107">
        <f t="shared" si="9"/>
        <v>3</v>
      </c>
      <c r="F25" s="106">
        <v>8</v>
      </c>
      <c r="G25" s="154">
        <v>0</v>
      </c>
      <c r="H25" s="154">
        <v>0</v>
      </c>
      <c r="I25" s="154" t="s">
        <v>19</v>
      </c>
      <c r="J25" s="155">
        <v>3</v>
      </c>
      <c r="K25" s="158"/>
      <c r="L25" s="159"/>
      <c r="M25" s="159"/>
      <c r="N25" s="159"/>
      <c r="O25" s="160"/>
      <c r="P25" s="38"/>
      <c r="Q25" s="39"/>
      <c r="R25" s="39"/>
      <c r="S25" s="39"/>
      <c r="T25" s="40"/>
      <c r="U25" s="38"/>
      <c r="V25" s="39"/>
      <c r="W25" s="39"/>
      <c r="X25" s="39"/>
      <c r="Y25" s="40"/>
      <c r="Z25" s="196"/>
      <c r="AA25" s="1"/>
      <c r="AB25" s="1"/>
    </row>
    <row r="26" spans="1:30" x14ac:dyDescent="0.2">
      <c r="A26" s="142">
        <v>12</v>
      </c>
      <c r="B26" s="179" t="s">
        <v>120</v>
      </c>
      <c r="C26" s="179" t="s">
        <v>32</v>
      </c>
      <c r="D26" s="106">
        <f t="shared" ref="D26:D31" si="10">SUM(F26:H26,K26:M26,P26:R26,U26:W26)</f>
        <v>16</v>
      </c>
      <c r="E26" s="107">
        <f t="shared" si="9"/>
        <v>4</v>
      </c>
      <c r="F26" s="25">
        <v>0</v>
      </c>
      <c r="G26" s="42">
        <v>0</v>
      </c>
      <c r="H26" s="42">
        <v>16</v>
      </c>
      <c r="I26" s="42" t="s">
        <v>27</v>
      </c>
      <c r="J26" s="26">
        <v>4</v>
      </c>
      <c r="K26" s="25"/>
      <c r="L26" s="42"/>
      <c r="M26" s="42"/>
      <c r="N26" s="42"/>
      <c r="O26" s="26"/>
      <c r="P26" s="21"/>
      <c r="Q26" s="22"/>
      <c r="R26" s="22"/>
      <c r="S26" s="22"/>
      <c r="T26" s="23"/>
      <c r="U26" s="21"/>
      <c r="V26" s="22"/>
      <c r="W26" s="22"/>
      <c r="X26" s="22"/>
      <c r="Y26" s="23"/>
      <c r="Z26" s="196"/>
      <c r="AA26" s="1" t="s">
        <v>77</v>
      </c>
      <c r="AB26" s="1" t="s">
        <v>32</v>
      </c>
      <c r="AC26" s="1"/>
    </row>
    <row r="27" spans="1:30" x14ac:dyDescent="0.2">
      <c r="A27" s="202">
        <v>13</v>
      </c>
      <c r="B27" s="181" t="s">
        <v>125</v>
      </c>
      <c r="C27" s="178" t="s">
        <v>106</v>
      </c>
      <c r="D27" s="106">
        <f t="shared" si="10"/>
        <v>16</v>
      </c>
      <c r="E27" s="107">
        <f t="shared" si="9"/>
        <v>4</v>
      </c>
      <c r="F27" s="106"/>
      <c r="G27" s="154"/>
      <c r="H27" s="154"/>
      <c r="I27" s="154"/>
      <c r="J27" s="155"/>
      <c r="K27" s="106">
        <v>8</v>
      </c>
      <c r="L27" s="154">
        <v>0</v>
      </c>
      <c r="M27" s="154">
        <v>8</v>
      </c>
      <c r="N27" s="154" t="s">
        <v>19</v>
      </c>
      <c r="O27" s="155">
        <v>4</v>
      </c>
      <c r="P27" s="151"/>
      <c r="Q27" s="161"/>
      <c r="R27" s="161"/>
      <c r="S27" s="161"/>
      <c r="T27" s="162"/>
      <c r="U27" s="151"/>
      <c r="V27" s="161"/>
      <c r="W27" s="161"/>
      <c r="X27" s="161"/>
      <c r="Y27" s="162"/>
      <c r="Z27" s="196"/>
      <c r="AA27" s="1"/>
      <c r="AB27" s="1"/>
      <c r="AC27" s="1"/>
    </row>
    <row r="28" spans="1:30" x14ac:dyDescent="0.2">
      <c r="A28" s="142">
        <v>14</v>
      </c>
      <c r="B28" s="180" t="s">
        <v>119</v>
      </c>
      <c r="C28" s="180" t="s">
        <v>95</v>
      </c>
      <c r="D28" s="106">
        <f t="shared" si="10"/>
        <v>16</v>
      </c>
      <c r="E28" s="107">
        <f t="shared" si="9"/>
        <v>4</v>
      </c>
      <c r="F28" s="25"/>
      <c r="G28" s="42"/>
      <c r="H28" s="42"/>
      <c r="I28" s="42"/>
      <c r="J28" s="26"/>
      <c r="K28" s="25">
        <v>8</v>
      </c>
      <c r="L28" s="42">
        <v>0</v>
      </c>
      <c r="M28" s="42">
        <v>8</v>
      </c>
      <c r="N28" s="42" t="s">
        <v>27</v>
      </c>
      <c r="O28" s="26">
        <v>4</v>
      </c>
      <c r="P28" s="21"/>
      <c r="Q28" s="22"/>
      <c r="R28" s="22"/>
      <c r="S28" s="22"/>
      <c r="T28" s="23"/>
      <c r="U28" s="21"/>
      <c r="V28" s="22"/>
      <c r="W28" s="22"/>
      <c r="X28" s="22"/>
      <c r="Y28" s="26"/>
      <c r="Z28" s="196"/>
      <c r="AA28" s="1" t="s">
        <v>71</v>
      </c>
      <c r="AB28" s="1" t="s">
        <v>30</v>
      </c>
    </row>
    <row r="29" spans="1:30" x14ac:dyDescent="0.2">
      <c r="A29" s="205">
        <v>15</v>
      </c>
      <c r="B29" s="178" t="s">
        <v>118</v>
      </c>
      <c r="C29" s="150" t="s">
        <v>93</v>
      </c>
      <c r="D29" s="106">
        <f t="shared" si="10"/>
        <v>20</v>
      </c>
      <c r="E29" s="107">
        <f t="shared" si="9"/>
        <v>5</v>
      </c>
      <c r="F29" s="106"/>
      <c r="G29" s="154"/>
      <c r="H29" s="154"/>
      <c r="I29" s="154"/>
      <c r="J29" s="155"/>
      <c r="K29" s="158">
        <v>8</v>
      </c>
      <c r="L29" s="159">
        <v>0</v>
      </c>
      <c r="M29" s="159">
        <v>12</v>
      </c>
      <c r="N29" s="159" t="s">
        <v>27</v>
      </c>
      <c r="O29" s="160">
        <v>5</v>
      </c>
      <c r="P29" s="38"/>
      <c r="Q29" s="39"/>
      <c r="R29" s="39"/>
      <c r="S29" s="39"/>
      <c r="T29" s="40"/>
      <c r="U29" s="38"/>
      <c r="V29" s="39"/>
      <c r="W29" s="39"/>
      <c r="X29" s="39"/>
      <c r="Y29" s="40"/>
      <c r="Z29" s="196"/>
      <c r="AA29" s="1" t="s">
        <v>66</v>
      </c>
      <c r="AB29" s="1" t="s">
        <v>29</v>
      </c>
    </row>
    <row r="30" spans="1:30" x14ac:dyDescent="0.2">
      <c r="A30" s="205">
        <v>16</v>
      </c>
      <c r="B30" s="179" t="s">
        <v>117</v>
      </c>
      <c r="C30" s="20" t="s">
        <v>31</v>
      </c>
      <c r="D30" s="106">
        <f t="shared" si="10"/>
        <v>16</v>
      </c>
      <c r="E30" s="107">
        <f t="shared" si="9"/>
        <v>4</v>
      </c>
      <c r="F30" s="25"/>
      <c r="G30" s="42"/>
      <c r="H30" s="42"/>
      <c r="I30" s="42"/>
      <c r="J30" s="26"/>
      <c r="K30" s="25">
        <v>8</v>
      </c>
      <c r="L30" s="42">
        <v>0</v>
      </c>
      <c r="M30" s="42">
        <v>8</v>
      </c>
      <c r="N30" s="42" t="s">
        <v>27</v>
      </c>
      <c r="O30" s="26">
        <v>4</v>
      </c>
      <c r="P30" s="21"/>
      <c r="Q30" s="22"/>
      <c r="R30" s="22"/>
      <c r="S30" s="22"/>
      <c r="T30" s="23"/>
      <c r="U30" s="21"/>
      <c r="V30" s="22"/>
      <c r="W30" s="22"/>
      <c r="X30" s="22"/>
      <c r="Y30" s="23"/>
      <c r="Z30" s="206"/>
      <c r="AA30" s="1" t="s">
        <v>72</v>
      </c>
      <c r="AB30" s="1" t="s">
        <v>31</v>
      </c>
    </row>
    <row r="31" spans="1:30" ht="13.5" thickBot="1" x14ac:dyDescent="0.25">
      <c r="A31" s="207">
        <v>17</v>
      </c>
      <c r="B31" s="208" t="s">
        <v>116</v>
      </c>
      <c r="C31" s="209" t="s">
        <v>94</v>
      </c>
      <c r="D31" s="148">
        <f t="shared" si="10"/>
        <v>16</v>
      </c>
      <c r="E31" s="101">
        <f t="shared" si="9"/>
        <v>4</v>
      </c>
      <c r="F31" s="188"/>
      <c r="G31" s="189"/>
      <c r="H31" s="189"/>
      <c r="I31" s="189"/>
      <c r="J31" s="102"/>
      <c r="K31" s="188">
        <v>8</v>
      </c>
      <c r="L31" s="189">
        <v>0</v>
      </c>
      <c r="M31" s="189">
        <v>8</v>
      </c>
      <c r="N31" s="189" t="s">
        <v>19</v>
      </c>
      <c r="O31" s="102">
        <v>4</v>
      </c>
      <c r="P31" s="103"/>
      <c r="Q31" s="104"/>
      <c r="R31" s="104"/>
      <c r="S31" s="104"/>
      <c r="T31" s="210"/>
      <c r="U31" s="103"/>
      <c r="V31" s="104"/>
      <c r="W31" s="104"/>
      <c r="X31" s="104"/>
      <c r="Y31" s="210"/>
      <c r="Z31" s="211"/>
      <c r="AA31" s="1" t="s">
        <v>84</v>
      </c>
      <c r="AB31" s="1" t="s">
        <v>47</v>
      </c>
      <c r="AC31" s="1"/>
    </row>
    <row r="32" spans="1:30" ht="13.5" thickBot="1" x14ac:dyDescent="0.25">
      <c r="A32" s="1"/>
      <c r="B32" s="1"/>
      <c r="C32" s="1"/>
      <c r="D32" s="5"/>
      <c r="E32" s="43"/>
      <c r="F32" s="1"/>
      <c r="G32" s="43"/>
      <c r="H32" s="43"/>
      <c r="I32" s="43"/>
      <c r="J32" s="43"/>
      <c r="K32" s="43"/>
      <c r="L32" s="5"/>
      <c r="M32" s="43"/>
      <c r="N32" s="43"/>
      <c r="O32" s="43"/>
      <c r="P32" s="43"/>
      <c r="Q32" s="1"/>
      <c r="R32" s="43"/>
      <c r="S32" s="43"/>
      <c r="T32" s="43"/>
      <c r="U32" s="43"/>
      <c r="V32" s="43"/>
      <c r="W32" s="44"/>
      <c r="X32" s="43"/>
      <c r="Y32" s="43"/>
      <c r="Z32" s="43"/>
      <c r="AC32" s="1"/>
    </row>
    <row r="33" spans="1:29" ht="13.5" thickBot="1" x14ac:dyDescent="0.25">
      <c r="A33" s="243" t="s">
        <v>107</v>
      </c>
      <c r="B33" s="223"/>
      <c r="C33" s="224"/>
      <c r="D33" s="45"/>
      <c r="E33" s="43"/>
      <c r="F33" s="1"/>
      <c r="G33" s="43"/>
      <c r="H33" s="43"/>
      <c r="I33" s="43"/>
      <c r="J33" s="43"/>
      <c r="K33" s="43"/>
      <c r="L33" s="5"/>
      <c r="M33" s="43"/>
      <c r="N33" s="43"/>
      <c r="O33" s="43"/>
      <c r="P33" s="43"/>
      <c r="Q33" s="1"/>
      <c r="R33" s="43"/>
      <c r="S33" s="43"/>
      <c r="T33" s="43"/>
      <c r="U33" s="43"/>
      <c r="V33" s="43"/>
      <c r="W33" s="1"/>
      <c r="X33" s="43"/>
      <c r="Y33" s="43"/>
      <c r="Z33" s="43"/>
      <c r="AC33" s="1"/>
    </row>
    <row r="34" spans="1:29" ht="13.5" thickBot="1" x14ac:dyDescent="0.25">
      <c r="A34" s="244" t="s">
        <v>34</v>
      </c>
      <c r="B34" s="227"/>
      <c r="C34" s="228"/>
      <c r="D34" s="67">
        <f t="shared" ref="D34:Q34" si="11">SUM(D35:D39)</f>
        <v>60</v>
      </c>
      <c r="E34" s="67">
        <f>SUM(E35:E39)</f>
        <v>23</v>
      </c>
      <c r="F34" s="67">
        <f t="shared" si="11"/>
        <v>0</v>
      </c>
      <c r="G34" s="67">
        <f t="shared" si="11"/>
        <v>0</v>
      </c>
      <c r="H34" s="67">
        <f t="shared" si="11"/>
        <v>0</v>
      </c>
      <c r="I34" s="67"/>
      <c r="J34" s="67">
        <f t="shared" si="11"/>
        <v>0</v>
      </c>
      <c r="K34" s="67">
        <f t="shared" si="11"/>
        <v>0</v>
      </c>
      <c r="L34" s="67">
        <f t="shared" si="11"/>
        <v>0</v>
      </c>
      <c r="M34" s="67">
        <f t="shared" si="11"/>
        <v>0</v>
      </c>
      <c r="N34" s="67"/>
      <c r="O34" s="67">
        <f t="shared" si="11"/>
        <v>0</v>
      </c>
      <c r="P34" s="67">
        <f t="shared" si="11"/>
        <v>28</v>
      </c>
      <c r="Q34" s="67">
        <f t="shared" si="11"/>
        <v>8</v>
      </c>
      <c r="R34" s="67">
        <f>SUM(R35:R39)</f>
        <v>8</v>
      </c>
      <c r="S34" s="67"/>
      <c r="T34" s="67">
        <f t="shared" ref="T34:Y34" si="12">SUM(T35:T39)</f>
        <v>14</v>
      </c>
      <c r="U34" s="67">
        <f t="shared" si="12"/>
        <v>20</v>
      </c>
      <c r="V34" s="67">
        <f t="shared" si="12"/>
        <v>0</v>
      </c>
      <c r="W34" s="67">
        <f t="shared" si="12"/>
        <v>8</v>
      </c>
      <c r="X34" s="67"/>
      <c r="Y34" s="67">
        <f t="shared" si="12"/>
        <v>9</v>
      </c>
      <c r="Z34" s="31"/>
      <c r="AC34" s="1"/>
    </row>
    <row r="35" spans="1:29" ht="13.5" thickBot="1" x14ac:dyDescent="0.25">
      <c r="A35" s="108">
        <v>18</v>
      </c>
      <c r="B35" s="182" t="s">
        <v>132</v>
      </c>
      <c r="C35" s="137" t="s">
        <v>42</v>
      </c>
      <c r="D35" s="110">
        <f>SUM(F35:H35,K35:M35,P35:R35,U35:W35)</f>
        <v>16</v>
      </c>
      <c r="E35" s="109">
        <f>SUM(J35,O35,T35,Y35)</f>
        <v>5</v>
      </c>
      <c r="F35" s="98"/>
      <c r="G35" s="99"/>
      <c r="H35" s="99"/>
      <c r="I35" s="99"/>
      <c r="J35" s="100"/>
      <c r="K35" s="138"/>
      <c r="L35" s="139"/>
      <c r="M35" s="139"/>
      <c r="N35" s="139"/>
      <c r="O35" s="140"/>
      <c r="P35" s="110"/>
      <c r="Q35" s="186"/>
      <c r="R35" s="186"/>
      <c r="S35" s="186"/>
      <c r="T35" s="187"/>
      <c r="U35" s="110">
        <v>12</v>
      </c>
      <c r="V35" s="186">
        <v>0</v>
      </c>
      <c r="W35" s="186">
        <v>4</v>
      </c>
      <c r="X35" s="186" t="s">
        <v>19</v>
      </c>
      <c r="Y35" s="187">
        <v>5</v>
      </c>
      <c r="Z35" s="141"/>
      <c r="AA35" s="1" t="s">
        <v>80</v>
      </c>
      <c r="AB35" s="1" t="s">
        <v>42</v>
      </c>
      <c r="AC35" s="1"/>
    </row>
    <row r="36" spans="1:29" x14ac:dyDescent="0.2">
      <c r="A36" s="142">
        <v>19</v>
      </c>
      <c r="B36" s="183" t="s">
        <v>113</v>
      </c>
      <c r="C36" s="150" t="s">
        <v>43</v>
      </c>
      <c r="D36" s="106">
        <v>4</v>
      </c>
      <c r="E36" s="109">
        <f>SUM(J36,O36,T36,Y36)</f>
        <v>5</v>
      </c>
      <c r="F36" s="14"/>
      <c r="G36" s="16"/>
      <c r="H36" s="16"/>
      <c r="I36" s="16"/>
      <c r="J36" s="18"/>
      <c r="K36" s="35"/>
      <c r="L36" s="36"/>
      <c r="M36" s="36"/>
      <c r="N36" s="36"/>
      <c r="O36" s="37"/>
      <c r="P36" s="158">
        <v>8</v>
      </c>
      <c r="Q36" s="159">
        <v>0</v>
      </c>
      <c r="R36" s="159">
        <v>8</v>
      </c>
      <c r="S36" s="159" t="s">
        <v>27</v>
      </c>
      <c r="T36" s="160">
        <v>5</v>
      </c>
      <c r="U36" s="106"/>
      <c r="V36" s="154"/>
      <c r="W36" s="154"/>
      <c r="X36" s="154"/>
      <c r="Y36" s="155"/>
      <c r="Z36" s="143"/>
      <c r="AA36" s="1" t="s">
        <v>75</v>
      </c>
      <c r="AB36" s="1" t="s">
        <v>76</v>
      </c>
      <c r="AC36" s="1"/>
    </row>
    <row r="37" spans="1:29" x14ac:dyDescent="0.2">
      <c r="A37" s="142">
        <v>20</v>
      </c>
      <c r="B37" s="184" t="s">
        <v>112</v>
      </c>
      <c r="C37" s="46" t="s">
        <v>44</v>
      </c>
      <c r="D37" s="106">
        <f t="shared" ref="D37:D45" si="13">SUM(F37:H37,K37:M37,P37:R37,U37:W37)</f>
        <v>12</v>
      </c>
      <c r="E37" s="107">
        <f t="shared" ref="E37:E45" si="14">SUM(J37,O37,T37,Y37)</f>
        <v>4</v>
      </c>
      <c r="F37" s="21"/>
      <c r="G37" s="22"/>
      <c r="H37" s="22"/>
      <c r="I37" s="22"/>
      <c r="J37" s="23"/>
      <c r="K37" s="21"/>
      <c r="L37" s="22"/>
      <c r="M37" s="22"/>
      <c r="N37" s="22"/>
      <c r="O37" s="23"/>
      <c r="P37" s="25"/>
      <c r="Q37" s="42"/>
      <c r="R37" s="42"/>
      <c r="S37" s="42"/>
      <c r="T37" s="26"/>
      <c r="U37" s="25">
        <v>8</v>
      </c>
      <c r="V37" s="42">
        <v>0</v>
      </c>
      <c r="W37" s="42">
        <v>4</v>
      </c>
      <c r="X37" s="42" t="s">
        <v>19</v>
      </c>
      <c r="Y37" s="26">
        <v>4</v>
      </c>
      <c r="Z37" s="144"/>
      <c r="AA37" s="1" t="s">
        <v>81</v>
      </c>
      <c r="AB37" s="1" t="s">
        <v>44</v>
      </c>
      <c r="AC37" s="1"/>
    </row>
    <row r="38" spans="1:29" x14ac:dyDescent="0.2">
      <c r="A38" s="142">
        <v>21</v>
      </c>
      <c r="B38" s="179" t="s">
        <v>111</v>
      </c>
      <c r="C38" s="20" t="s">
        <v>45</v>
      </c>
      <c r="D38" s="106">
        <f t="shared" si="13"/>
        <v>16</v>
      </c>
      <c r="E38" s="107">
        <f t="shared" si="14"/>
        <v>5</v>
      </c>
      <c r="F38" s="21"/>
      <c r="G38" s="22"/>
      <c r="H38" s="22"/>
      <c r="I38" s="22"/>
      <c r="J38" s="23"/>
      <c r="K38" s="21"/>
      <c r="L38" s="22"/>
      <c r="M38" s="22"/>
      <c r="N38" s="22"/>
      <c r="O38" s="26"/>
      <c r="P38" s="25">
        <v>12</v>
      </c>
      <c r="Q38" s="42">
        <v>4</v>
      </c>
      <c r="R38" s="42">
        <v>0</v>
      </c>
      <c r="S38" s="42" t="s">
        <v>27</v>
      </c>
      <c r="T38" s="26">
        <v>5</v>
      </c>
      <c r="U38" s="25"/>
      <c r="V38" s="42"/>
      <c r="W38" s="42"/>
      <c r="X38" s="42"/>
      <c r="Y38" s="26"/>
      <c r="Z38" s="145"/>
      <c r="AA38" s="1" t="s">
        <v>82</v>
      </c>
      <c r="AB38" s="1" t="s">
        <v>83</v>
      </c>
      <c r="AC38" s="1"/>
    </row>
    <row r="39" spans="1:29" ht="13.5" thickBot="1" x14ac:dyDescent="0.25">
      <c r="A39" s="146">
        <v>22</v>
      </c>
      <c r="B39" s="185" t="s">
        <v>133</v>
      </c>
      <c r="C39" s="147" t="s">
        <v>46</v>
      </c>
      <c r="D39" s="148">
        <f t="shared" si="13"/>
        <v>12</v>
      </c>
      <c r="E39" s="101">
        <f t="shared" si="14"/>
        <v>4</v>
      </c>
      <c r="F39" s="103"/>
      <c r="G39" s="104"/>
      <c r="H39" s="104"/>
      <c r="I39" s="104"/>
      <c r="J39" s="105"/>
      <c r="K39" s="103"/>
      <c r="L39" s="104"/>
      <c r="M39" s="104"/>
      <c r="N39" s="104"/>
      <c r="O39" s="102"/>
      <c r="P39" s="188">
        <v>8</v>
      </c>
      <c r="Q39" s="189">
        <v>4</v>
      </c>
      <c r="R39" s="189">
        <v>0</v>
      </c>
      <c r="S39" s="189" t="s">
        <v>19</v>
      </c>
      <c r="T39" s="102">
        <v>4</v>
      </c>
      <c r="U39" s="188"/>
      <c r="V39" s="189"/>
      <c r="W39" s="189"/>
      <c r="X39" s="189"/>
      <c r="Y39" s="102"/>
      <c r="Z39" s="149"/>
      <c r="AA39" s="1"/>
      <c r="AB39" s="1"/>
      <c r="AC39" s="1"/>
    </row>
    <row r="40" spans="1:29" ht="13.5" thickBot="1" x14ac:dyDescent="0.25">
      <c r="A40" s="214" t="s">
        <v>33</v>
      </c>
      <c r="B40" s="215"/>
      <c r="C40" s="216"/>
      <c r="D40" s="136">
        <f>SUM(D41:D42)</f>
        <v>10</v>
      </c>
      <c r="E40" s="136">
        <f t="shared" ref="E40:Y40" si="15">SUM(E41:E42)</f>
        <v>6</v>
      </c>
      <c r="F40" s="136">
        <f t="shared" si="15"/>
        <v>0</v>
      </c>
      <c r="G40" s="136">
        <f t="shared" si="15"/>
        <v>0</v>
      </c>
      <c r="H40" s="136">
        <f t="shared" si="15"/>
        <v>0</v>
      </c>
      <c r="I40" s="136"/>
      <c r="J40" s="136">
        <f t="shared" si="15"/>
        <v>0</v>
      </c>
      <c r="K40" s="136">
        <f t="shared" si="15"/>
        <v>8</v>
      </c>
      <c r="L40" s="136">
        <f t="shared" si="15"/>
        <v>0</v>
      </c>
      <c r="M40" s="136">
        <f t="shared" si="15"/>
        <v>0</v>
      </c>
      <c r="N40" s="136"/>
      <c r="O40" s="136">
        <f t="shared" si="15"/>
        <v>3</v>
      </c>
      <c r="P40" s="136">
        <f t="shared" si="15"/>
        <v>0</v>
      </c>
      <c r="Q40" s="136">
        <f t="shared" si="15"/>
        <v>0</v>
      </c>
      <c r="R40" s="136">
        <f t="shared" si="15"/>
        <v>0</v>
      </c>
      <c r="S40" s="136"/>
      <c r="T40" s="136">
        <f t="shared" si="15"/>
        <v>0</v>
      </c>
      <c r="U40" s="136">
        <f t="shared" si="15"/>
        <v>8</v>
      </c>
      <c r="V40" s="136">
        <f t="shared" si="15"/>
        <v>0</v>
      </c>
      <c r="W40" s="136">
        <f t="shared" si="15"/>
        <v>0</v>
      </c>
      <c r="X40" s="136"/>
      <c r="Y40" s="136">
        <f t="shared" si="15"/>
        <v>3</v>
      </c>
      <c r="Z40" s="136"/>
      <c r="AA40" s="1"/>
      <c r="AB40" s="1"/>
      <c r="AC40" s="1"/>
    </row>
    <row r="41" spans="1:29" ht="13.5" thickBot="1" x14ac:dyDescent="0.25">
      <c r="A41" s="131">
        <v>23</v>
      </c>
      <c r="B41" s="132"/>
      <c r="C41" s="132" t="s">
        <v>108</v>
      </c>
      <c r="D41" s="12">
        <v>10</v>
      </c>
      <c r="E41" s="13">
        <v>3</v>
      </c>
      <c r="F41" s="21"/>
      <c r="G41" s="22"/>
      <c r="H41" s="22"/>
      <c r="I41" s="22"/>
      <c r="J41" s="23"/>
      <c r="K41" s="21">
        <v>8</v>
      </c>
      <c r="L41" s="22">
        <v>0</v>
      </c>
      <c r="M41" s="22">
        <v>0</v>
      </c>
      <c r="N41" s="22" t="s">
        <v>27</v>
      </c>
      <c r="O41" s="26">
        <v>3</v>
      </c>
      <c r="P41" s="25"/>
      <c r="Q41" s="42"/>
      <c r="R41" s="42"/>
      <c r="S41" s="42"/>
      <c r="T41" s="26"/>
      <c r="U41" s="50"/>
      <c r="V41" s="51"/>
      <c r="W41" s="51"/>
      <c r="X41" s="51"/>
      <c r="Y41" s="52"/>
      <c r="Z41" s="78"/>
      <c r="AC41" s="1"/>
    </row>
    <row r="42" spans="1:29" ht="13.5" thickBot="1" x14ac:dyDescent="0.25">
      <c r="A42" s="163">
        <v>24</v>
      </c>
      <c r="B42" s="164"/>
      <c r="C42" s="191" t="s">
        <v>109</v>
      </c>
      <c r="D42" s="190"/>
      <c r="E42" s="73">
        <v>3</v>
      </c>
      <c r="F42" s="168"/>
      <c r="G42" s="169"/>
      <c r="H42" s="169"/>
      <c r="I42" s="169"/>
      <c r="J42" s="170"/>
      <c r="K42" s="168"/>
      <c r="L42" s="169"/>
      <c r="M42" s="169"/>
      <c r="N42" s="169"/>
      <c r="O42" s="171"/>
      <c r="P42" s="172"/>
      <c r="Q42" s="173"/>
      <c r="R42" s="173"/>
      <c r="S42" s="173"/>
      <c r="T42" s="171"/>
      <c r="U42" s="174">
        <v>8</v>
      </c>
      <c r="V42" s="175">
        <v>0</v>
      </c>
      <c r="W42" s="175">
        <v>0</v>
      </c>
      <c r="X42" s="175" t="s">
        <v>27</v>
      </c>
      <c r="Y42" s="176">
        <v>3</v>
      </c>
      <c r="Z42" s="78"/>
      <c r="AA42" s="1"/>
      <c r="AB42" s="1"/>
      <c r="AC42" s="1"/>
    </row>
    <row r="43" spans="1:29" ht="13.5" thickBot="1" x14ac:dyDescent="0.25">
      <c r="A43" s="214" t="s">
        <v>110</v>
      </c>
      <c r="B43" s="215"/>
      <c r="C43" s="216"/>
      <c r="D43" s="29">
        <f>SUM(D44:D45)</f>
        <v>120</v>
      </c>
      <c r="E43" s="29">
        <f t="shared" ref="E43" si="16">SUM(E44:E45)</f>
        <v>30</v>
      </c>
      <c r="F43" s="29">
        <f t="shared" ref="F43" si="17">SUM(F44:F45)</f>
        <v>0</v>
      </c>
      <c r="G43" s="29">
        <f t="shared" ref="G43" si="18">SUM(G44:G45)</f>
        <v>0</v>
      </c>
      <c r="H43" s="29">
        <f t="shared" ref="H43" si="19">SUM(H44:H45)</f>
        <v>0</v>
      </c>
      <c r="I43" s="29"/>
      <c r="J43" s="29">
        <f t="shared" ref="J43" si="20">SUM(J44:J45)</f>
        <v>0</v>
      </c>
      <c r="K43" s="29">
        <f t="shared" ref="K43" si="21">SUM(K44:K45)</f>
        <v>0</v>
      </c>
      <c r="L43" s="29">
        <f t="shared" ref="L43" si="22">SUM(L44:L45)</f>
        <v>0</v>
      </c>
      <c r="M43" s="29">
        <f t="shared" ref="M43" si="23">SUM(M44:M45)</f>
        <v>0</v>
      </c>
      <c r="N43" s="29"/>
      <c r="O43" s="29">
        <f t="shared" ref="O43" si="24">SUM(O44:O45)</f>
        <v>0</v>
      </c>
      <c r="P43" s="29">
        <f t="shared" ref="P43" si="25">SUM(P44:P45)</f>
        <v>0</v>
      </c>
      <c r="Q43" s="29">
        <f t="shared" ref="Q43" si="26">SUM(Q44:Q45)</f>
        <v>20</v>
      </c>
      <c r="R43" s="29">
        <f t="shared" ref="R43" si="27">SUM(R44:R45)</f>
        <v>20</v>
      </c>
      <c r="S43" s="29"/>
      <c r="T43" s="29">
        <f t="shared" ref="T43" si="28">SUM(T44:T45)</f>
        <v>10</v>
      </c>
      <c r="U43" s="29">
        <f t="shared" ref="U43" si="29">SUM(U44:U45)</f>
        <v>0</v>
      </c>
      <c r="V43" s="29">
        <f t="shared" ref="V43" si="30">SUM(V44:V45)</f>
        <v>40</v>
      </c>
      <c r="W43" s="29">
        <f t="shared" ref="W43" si="31">SUM(W44:W45)</f>
        <v>40</v>
      </c>
      <c r="X43" s="29"/>
      <c r="Y43" s="29">
        <f t="shared" ref="Y43" si="32">SUM(Y44:Y45)</f>
        <v>20</v>
      </c>
      <c r="Z43" s="177"/>
      <c r="AA43" s="1"/>
      <c r="AB43" s="1"/>
      <c r="AC43" s="1"/>
    </row>
    <row r="44" spans="1:29" x14ac:dyDescent="0.2">
      <c r="A44" s="19">
        <v>25</v>
      </c>
      <c r="B44" s="179" t="s">
        <v>114</v>
      </c>
      <c r="C44" s="79" t="s">
        <v>35</v>
      </c>
      <c r="D44" s="12">
        <f t="shared" si="13"/>
        <v>40</v>
      </c>
      <c r="E44" s="58">
        <f t="shared" si="14"/>
        <v>10</v>
      </c>
      <c r="F44" s="25"/>
      <c r="G44" s="42"/>
      <c r="H44" s="42"/>
      <c r="I44" s="42"/>
      <c r="J44" s="26"/>
      <c r="K44" s="25"/>
      <c r="L44" s="42"/>
      <c r="M44" s="42"/>
      <c r="N44" s="42"/>
      <c r="O44" s="26"/>
      <c r="P44" s="80">
        <v>0</v>
      </c>
      <c r="Q44" s="51">
        <v>20</v>
      </c>
      <c r="R44" s="51">
        <v>20</v>
      </c>
      <c r="S44" s="51" t="s">
        <v>27</v>
      </c>
      <c r="T44" s="52">
        <v>10</v>
      </c>
      <c r="U44" s="50"/>
      <c r="V44" s="51"/>
      <c r="W44" s="51"/>
      <c r="X44" s="51"/>
      <c r="Y44" s="52"/>
      <c r="Z44" s="24"/>
      <c r="AA44" s="1"/>
      <c r="AB44" s="1"/>
      <c r="AC44" s="1"/>
    </row>
    <row r="45" spans="1:29" ht="13.5" thickBot="1" x14ac:dyDescent="0.25">
      <c r="A45" s="19">
        <v>26</v>
      </c>
      <c r="B45" s="181" t="s">
        <v>115</v>
      </c>
      <c r="C45" s="81" t="s">
        <v>36</v>
      </c>
      <c r="D45" s="53">
        <f t="shared" si="13"/>
        <v>80</v>
      </c>
      <c r="E45" s="54">
        <f t="shared" si="14"/>
        <v>20</v>
      </c>
      <c r="F45" s="53"/>
      <c r="G45" s="55"/>
      <c r="H45" s="55"/>
      <c r="I45" s="55"/>
      <c r="J45" s="56"/>
      <c r="K45" s="53"/>
      <c r="L45" s="55"/>
      <c r="M45" s="55"/>
      <c r="N45" s="55"/>
      <c r="O45" s="56"/>
      <c r="P45" s="53"/>
      <c r="Q45" s="55"/>
      <c r="R45" s="55"/>
      <c r="S45" s="55"/>
      <c r="T45" s="56"/>
      <c r="U45" s="54">
        <v>0</v>
      </c>
      <c r="V45" s="55">
        <v>40</v>
      </c>
      <c r="W45" s="55">
        <v>40</v>
      </c>
      <c r="X45" s="55" t="s">
        <v>27</v>
      </c>
      <c r="Y45" s="56">
        <v>20</v>
      </c>
      <c r="Z45" s="32"/>
      <c r="AA45" s="1"/>
      <c r="AB45" s="1"/>
      <c r="AC45" s="1"/>
    </row>
    <row r="46" spans="1:29" x14ac:dyDescent="0.2">
      <c r="A46" s="11"/>
      <c r="B46" s="11"/>
      <c r="C46" s="57" t="s">
        <v>37</v>
      </c>
      <c r="D46" s="58"/>
      <c r="E46" s="58"/>
      <c r="F46" s="13"/>
      <c r="G46" s="94"/>
      <c r="H46" s="48"/>
      <c r="I46" s="15">
        <f>COUNTIF(I11:I31,"v")+COUNTIF(I35:I45,"v")</f>
        <v>5</v>
      </c>
      <c r="J46" s="17"/>
      <c r="K46" s="12"/>
      <c r="L46" s="15"/>
      <c r="M46" s="15"/>
      <c r="N46" s="15">
        <f>COUNTIF(N13:N31,"v")+COUNTIF(N35:N45,"v")</f>
        <v>3</v>
      </c>
      <c r="O46" s="17"/>
      <c r="P46" s="47"/>
      <c r="Q46" s="15"/>
      <c r="R46" s="15"/>
      <c r="S46" s="15">
        <f>COUNTIF(S13:S31,"v")+COUNTIF(S35:S45,"v")</f>
        <v>2</v>
      </c>
      <c r="T46" s="59"/>
      <c r="U46" s="12"/>
      <c r="V46" s="15"/>
      <c r="W46" s="15"/>
      <c r="X46" s="15">
        <f>COUNTIF(X13:X31,"v")+COUNTIF(X35:X45,"v")</f>
        <v>2</v>
      </c>
      <c r="Y46" s="49"/>
      <c r="Z46" s="60"/>
      <c r="AA46" s="1"/>
      <c r="AB46" s="1"/>
      <c r="AC46" s="1"/>
    </row>
    <row r="47" spans="1:29" ht="13.5" thickBot="1" x14ac:dyDescent="0.25">
      <c r="A47" s="19"/>
      <c r="B47" s="19"/>
      <c r="C47" s="61" t="s">
        <v>38</v>
      </c>
      <c r="D47" s="62"/>
      <c r="E47" s="62"/>
      <c r="F47" s="93"/>
      <c r="G47" s="97"/>
      <c r="H47" s="96"/>
      <c r="I47" s="42">
        <f>COUNTIF(I13:I31,"é")+COUNTIF(I35:I45,"é")</f>
        <v>2</v>
      </c>
      <c r="J47" s="26"/>
      <c r="K47" s="25"/>
      <c r="L47" s="42"/>
      <c r="M47" s="42"/>
      <c r="N47" s="42">
        <f>COUNTIF(N13:N31,"é")+COUNTIF(N35:N45,"é")</f>
        <v>4</v>
      </c>
      <c r="O47" s="26"/>
      <c r="P47" s="63"/>
      <c r="Q47" s="42"/>
      <c r="R47" s="42"/>
      <c r="S47" s="42">
        <f>COUNTIF(S13:S31,"é")+COUNTIF(S35:S45,"é")</f>
        <v>3</v>
      </c>
      <c r="T47" s="64"/>
      <c r="U47" s="25"/>
      <c r="V47" s="42"/>
      <c r="W47" s="42"/>
      <c r="X47" s="42">
        <f>COUNTIF(X13:X31,"é")+COUNTIF(X35:X45,"é")</f>
        <v>2</v>
      </c>
      <c r="Y47" s="26"/>
      <c r="Z47" s="65"/>
      <c r="AA47" s="1"/>
      <c r="AB47" s="1"/>
      <c r="AC47" s="1"/>
    </row>
    <row r="48" spans="1:29" ht="13.5" thickBot="1" x14ac:dyDescent="0.25">
      <c r="A48" s="19"/>
      <c r="B48" s="19"/>
      <c r="C48" s="66" t="s">
        <v>39</v>
      </c>
      <c r="D48" s="66"/>
      <c r="E48" s="66"/>
      <c r="F48" s="67">
        <f>F10+F20+F23+F34+F40+F43</f>
        <v>56</v>
      </c>
      <c r="G48" s="95">
        <f t="shared" ref="G48:X48" si="33">G10+G20+G23+G34+G40+G43</f>
        <v>32</v>
      </c>
      <c r="H48" s="67">
        <f t="shared" si="33"/>
        <v>40</v>
      </c>
      <c r="I48" s="67">
        <f t="shared" si="33"/>
        <v>0</v>
      </c>
      <c r="J48" s="67">
        <f t="shared" si="33"/>
        <v>30</v>
      </c>
      <c r="K48" s="67">
        <f t="shared" si="33"/>
        <v>56</v>
      </c>
      <c r="L48" s="67">
        <f t="shared" si="33"/>
        <v>12</v>
      </c>
      <c r="M48" s="67">
        <f t="shared" si="33"/>
        <v>44</v>
      </c>
      <c r="N48" s="67">
        <f t="shared" si="33"/>
        <v>0</v>
      </c>
      <c r="O48" s="67">
        <f>O10+O20+O23+O34+O40+O43</f>
        <v>29</v>
      </c>
      <c r="P48" s="67">
        <f t="shared" si="33"/>
        <v>36</v>
      </c>
      <c r="Q48" s="67">
        <f t="shared" si="33"/>
        <v>36</v>
      </c>
      <c r="R48" s="67">
        <f t="shared" si="33"/>
        <v>28</v>
      </c>
      <c r="S48" s="67">
        <f t="shared" si="33"/>
        <v>0</v>
      </c>
      <c r="T48" s="67">
        <f>T10+T20+T23+T34+T40+T43</f>
        <v>29</v>
      </c>
      <c r="U48" s="67">
        <f t="shared" si="33"/>
        <v>28</v>
      </c>
      <c r="V48" s="67">
        <f t="shared" si="33"/>
        <v>40</v>
      </c>
      <c r="W48" s="67">
        <f t="shared" si="33"/>
        <v>48</v>
      </c>
      <c r="X48" s="67">
        <f t="shared" si="33"/>
        <v>0</v>
      </c>
      <c r="Y48" s="67">
        <f>Y10+Y20+Y23+Y34+Y40+Y43</f>
        <v>32</v>
      </c>
      <c r="Z48" s="67"/>
      <c r="AA48" s="1"/>
      <c r="AB48" s="1"/>
      <c r="AC48" s="1"/>
    </row>
    <row r="49" spans="1:29" ht="13.5" thickBot="1" x14ac:dyDescent="0.25">
      <c r="A49" s="19"/>
      <c r="B49" s="19"/>
      <c r="C49" s="6" t="s">
        <v>52</v>
      </c>
      <c r="D49" s="6"/>
      <c r="E49" s="6"/>
      <c r="F49" s="68">
        <f>F48+G48+H48</f>
        <v>128</v>
      </c>
      <c r="G49" s="69"/>
      <c r="H49" s="69"/>
      <c r="I49" s="69"/>
      <c r="J49" s="70"/>
      <c r="K49" s="68">
        <f>K48+L48+M48</f>
        <v>112</v>
      </c>
      <c r="L49" s="69"/>
      <c r="M49" s="69"/>
      <c r="N49" s="69"/>
      <c r="O49" s="70"/>
      <c r="P49" s="68">
        <f>P48+Q48+R48</f>
        <v>100</v>
      </c>
      <c r="Q49" s="69"/>
      <c r="R49" s="69"/>
      <c r="S49" s="69"/>
      <c r="T49" s="71"/>
      <c r="U49" s="68">
        <f>U48+V48+W48</f>
        <v>116</v>
      </c>
      <c r="V49" s="69"/>
      <c r="W49" s="69"/>
      <c r="X49" s="69"/>
      <c r="Y49" s="70"/>
      <c r="Z49" s="41"/>
      <c r="AA49" s="1"/>
      <c r="AB49" s="1"/>
    </row>
    <row r="50" spans="1:29" ht="13.5" thickBot="1" x14ac:dyDescent="0.25">
      <c r="A50" s="19"/>
      <c r="B50" s="19"/>
      <c r="C50" s="74" t="s">
        <v>40</v>
      </c>
      <c r="D50" s="72"/>
      <c r="E50" s="72"/>
      <c r="F50" s="239">
        <f>F49+K49+P49+U49</f>
        <v>456</v>
      </c>
      <c r="G50" s="240"/>
      <c r="H50" s="73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"/>
      <c r="AA50" s="1"/>
      <c r="AB50" s="1"/>
    </row>
    <row r="51" spans="1:29" ht="13.5" thickBot="1" x14ac:dyDescent="0.25">
      <c r="A51" s="75"/>
      <c r="B51" s="75"/>
      <c r="C51" s="76" t="s">
        <v>41</v>
      </c>
      <c r="D51" s="82"/>
      <c r="E51" s="82">
        <f>+E10+E20+E23+E34+E40+E43</f>
        <v>120</v>
      </c>
      <c r="F51" s="241">
        <f>J48+O48+T48+Y48</f>
        <v>120</v>
      </c>
      <c r="G51" s="224"/>
      <c r="H51" s="73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"/>
      <c r="AA51" s="1"/>
      <c r="AB51" s="1"/>
    </row>
    <row r="52" spans="1:29" ht="13.5" thickBo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9" ht="13.5" thickBot="1" x14ac:dyDescent="0.25">
      <c r="A53" s="133" t="s">
        <v>55</v>
      </c>
      <c r="B53" s="134"/>
      <c r="C53" s="134"/>
      <c r="D53" s="135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 t="s">
        <v>86</v>
      </c>
      <c r="AB53" s="1"/>
      <c r="AC53" s="1"/>
    </row>
    <row r="54" spans="1:29" ht="13.5" thickBot="1" x14ac:dyDescent="0.25">
      <c r="A54" s="116"/>
      <c r="B54" s="119" t="s">
        <v>48</v>
      </c>
      <c r="C54" s="120"/>
      <c r="D54" s="123" t="s">
        <v>53</v>
      </c>
      <c r="E54" s="1"/>
      <c r="F54" s="1"/>
      <c r="G54" s="1"/>
      <c r="H54" s="1"/>
      <c r="I54" s="1"/>
      <c r="J54" s="1"/>
      <c r="K54" s="1"/>
      <c r="AA54" s="1" t="s">
        <v>78</v>
      </c>
      <c r="AB54" s="1" t="s">
        <v>79</v>
      </c>
    </row>
    <row r="55" spans="1:29" x14ac:dyDescent="0.2">
      <c r="A55" s="117">
        <v>1</v>
      </c>
      <c r="B55" s="121"/>
      <c r="C55" s="137" t="s">
        <v>42</v>
      </c>
      <c r="D55" s="124">
        <v>5</v>
      </c>
      <c r="E55" s="111"/>
      <c r="F55" s="1"/>
      <c r="G55" s="1"/>
      <c r="H55" s="1"/>
      <c r="AA55" s="1" t="s">
        <v>67</v>
      </c>
      <c r="AB55" s="1" t="s">
        <v>68</v>
      </c>
    </row>
    <row r="56" spans="1:29" x14ac:dyDescent="0.2">
      <c r="A56" s="117">
        <v>2</v>
      </c>
      <c r="B56" s="121"/>
      <c r="C56" s="77" t="s">
        <v>43</v>
      </c>
      <c r="D56" s="125">
        <v>4</v>
      </c>
      <c r="E56" s="114"/>
      <c r="F56" s="1"/>
      <c r="G56" s="1"/>
      <c r="H56" s="1"/>
      <c r="AA56" s="1" t="s">
        <v>69</v>
      </c>
      <c r="AB56" s="1" t="s">
        <v>70</v>
      </c>
    </row>
    <row r="57" spans="1:29" x14ac:dyDescent="0.2">
      <c r="A57" s="165">
        <v>3</v>
      </c>
      <c r="B57" s="166"/>
      <c r="C57" s="46" t="s">
        <v>44</v>
      </c>
      <c r="D57" s="167">
        <v>4</v>
      </c>
      <c r="E57" s="114"/>
      <c r="F57" s="1"/>
      <c r="G57" s="1"/>
      <c r="H57" s="1"/>
      <c r="AA57" s="1" t="s">
        <v>61</v>
      </c>
      <c r="AB57" s="1" t="s">
        <v>22</v>
      </c>
    </row>
    <row r="58" spans="1:29" ht="13.5" thickBot="1" x14ac:dyDescent="0.25">
      <c r="A58" s="118">
        <v>4</v>
      </c>
      <c r="B58" s="122"/>
      <c r="C58" s="147" t="s">
        <v>46</v>
      </c>
      <c r="D58" s="126">
        <v>4</v>
      </c>
      <c r="E58" s="114"/>
      <c r="F58" s="1"/>
      <c r="G58" s="1"/>
      <c r="H58" s="1"/>
      <c r="AA58" t="s">
        <v>130</v>
      </c>
      <c r="AB58" t="s">
        <v>131</v>
      </c>
    </row>
    <row r="59" spans="1:29" ht="13.5" thickBot="1" x14ac:dyDescent="0.25">
      <c r="A59" s="127"/>
      <c r="B59" s="129"/>
      <c r="C59" s="130" t="s">
        <v>49</v>
      </c>
      <c r="D59" s="128">
        <f>SUM(D55:D58)</f>
        <v>17</v>
      </c>
      <c r="E59" s="114"/>
      <c r="F59" s="1"/>
      <c r="G59" s="1"/>
      <c r="H59" s="1"/>
    </row>
    <row r="60" spans="1:29" x14ac:dyDescent="0.2">
      <c r="A60" s="112"/>
      <c r="B60" s="113"/>
      <c r="C60" s="113"/>
      <c r="D60" s="113"/>
      <c r="E60" s="114"/>
      <c r="F60" s="1"/>
      <c r="G60" s="1"/>
      <c r="H60" s="1"/>
    </row>
    <row r="61" spans="1:29" x14ac:dyDescent="0.2">
      <c r="A61" s="3"/>
      <c r="B61" s="3"/>
      <c r="C61" s="1"/>
      <c r="D61" s="1"/>
      <c r="E61" s="112"/>
      <c r="F61" s="112"/>
      <c r="G61" s="112"/>
      <c r="H61" s="112"/>
      <c r="I61" s="112"/>
      <c r="J61" s="112"/>
      <c r="K61" s="112"/>
      <c r="L61" s="112"/>
      <c r="M61" s="112"/>
      <c r="N61" s="114"/>
      <c r="O61" s="114"/>
      <c r="P61" s="114"/>
      <c r="Q61" s="114"/>
      <c r="R61" s="114"/>
      <c r="S61" s="1"/>
      <c r="T61" s="1"/>
      <c r="U61" s="1"/>
    </row>
    <row r="62" spans="1:29" x14ac:dyDescent="0.2">
      <c r="A62" s="3"/>
      <c r="B62" s="3"/>
      <c r="C62" s="1"/>
      <c r="D62" s="1"/>
      <c r="E62" s="1"/>
      <c r="F62" s="3"/>
      <c r="G62" s="1"/>
      <c r="H62" s="1"/>
      <c r="I62" s="1"/>
      <c r="J62" s="1"/>
      <c r="K62" s="1"/>
      <c r="L62" s="1"/>
      <c r="M62" s="115"/>
      <c r="N62" s="115"/>
      <c r="O62" s="1"/>
      <c r="P62" s="115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">
      <c r="A63" s="1"/>
      <c r="B63" s="1"/>
      <c r="C63" s="1"/>
      <c r="D63" s="1"/>
      <c r="G63" s="1"/>
      <c r="H63" s="1"/>
      <c r="I63" s="1"/>
      <c r="J63" s="1"/>
      <c r="K63" s="1"/>
      <c r="L63" s="1"/>
      <c r="M63" s="115"/>
      <c r="N63" s="115"/>
      <c r="O63" s="1"/>
      <c r="P63" s="115"/>
      <c r="Q63" s="1"/>
      <c r="R63" s="1"/>
      <c r="S63" s="1"/>
      <c r="T63" s="1"/>
      <c r="U63" s="1"/>
      <c r="V63" s="1"/>
      <c r="W63" s="1"/>
      <c r="AA63" s="1"/>
      <c r="AB63" s="1"/>
      <c r="AC63" s="1"/>
    </row>
    <row r="64" spans="1:2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x14ac:dyDescent="0.2">
      <c r="A70" s="84"/>
      <c r="B70" s="85"/>
      <c r="C70" s="86"/>
      <c r="D70" s="87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x14ac:dyDescent="0.2">
      <c r="A71" s="3"/>
      <c r="B71" s="90"/>
      <c r="C71" s="4"/>
      <c r="D71" s="91"/>
      <c r="E71" s="87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8"/>
      <c r="V71" s="88"/>
      <c r="W71" s="88"/>
      <c r="X71" s="88"/>
      <c r="Y71" s="88"/>
      <c r="Z71" s="89"/>
      <c r="AA71" s="1"/>
      <c r="AB71" s="1"/>
      <c r="AC71" s="1"/>
    </row>
    <row r="72" spans="1:29" x14ac:dyDescent="0.2">
      <c r="A72" s="3"/>
      <c r="B72" s="92"/>
      <c r="C72" s="4"/>
      <c r="D72" s="91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83"/>
      <c r="V72" s="83"/>
      <c r="W72" s="83"/>
      <c r="X72" s="83"/>
      <c r="Y72" s="83"/>
      <c r="Z72" s="1"/>
      <c r="AA72" s="1"/>
      <c r="AB72" s="1"/>
      <c r="AC72" s="1"/>
    </row>
    <row r="73" spans="1:29" x14ac:dyDescent="0.2">
      <c r="A73" s="1"/>
      <c r="B73" s="1"/>
      <c r="C73" s="1"/>
      <c r="D73" s="1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83"/>
      <c r="V73" s="83"/>
      <c r="W73" s="83"/>
      <c r="X73" s="83"/>
      <c r="Y73" s="83"/>
      <c r="Z73" s="1"/>
      <c r="AA73" s="1"/>
      <c r="AB73" s="1"/>
      <c r="AC73" s="1"/>
    </row>
    <row r="74" spans="1:2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x14ac:dyDescent="0.2"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</sheetData>
  <mergeCells count="24">
    <mergeCell ref="K8:O8"/>
    <mergeCell ref="P8:T8"/>
    <mergeCell ref="F50:G50"/>
    <mergeCell ref="F51:G51"/>
    <mergeCell ref="A10:B10"/>
    <mergeCell ref="A33:C33"/>
    <mergeCell ref="A34:C34"/>
    <mergeCell ref="A43:C43"/>
    <mergeCell ref="AA7:AB7"/>
    <mergeCell ref="A40:C40"/>
    <mergeCell ref="U8:Y8"/>
    <mergeCell ref="G1:P1"/>
    <mergeCell ref="D3:U3"/>
    <mergeCell ref="X4:Z4"/>
    <mergeCell ref="A6:Z6"/>
    <mergeCell ref="A7:E7"/>
    <mergeCell ref="F7:Y7"/>
    <mergeCell ref="A8:A9"/>
    <mergeCell ref="Z8:Z9"/>
    <mergeCell ref="B8:B9"/>
    <mergeCell ref="C8:C9"/>
    <mergeCell ref="D8:D9"/>
    <mergeCell ref="E8:E9"/>
    <mergeCell ref="F8:J8"/>
  </mergeCells>
  <pageMargins left="0.70866141732283472" right="0.70866141732283472" top="0.74803149606299213" bottom="0.74803149606299213" header="0" footer="0"/>
  <pageSetup scale="57" orientation="landscape" r:id="rId1"/>
  <rowBreaks count="1" manualBreakCount="1">
    <brk id="31" man="1"/>
  </rowBreaks>
  <colBreaks count="1" manualBreakCount="1">
    <brk id="2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LMH MSc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Palásti K. Béla</dc:creator>
  <cp:lastModifiedBy>Dániel Dobos</cp:lastModifiedBy>
  <cp:lastPrinted>2023-09-22T10:27:00Z</cp:lastPrinted>
  <dcterms:created xsi:type="dcterms:W3CDTF">2007-10-29T15:12:22Z</dcterms:created>
  <dcterms:modified xsi:type="dcterms:W3CDTF">2025-01-08T21:14:33Z</dcterms:modified>
</cp:coreProperties>
</file>