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Előkészítés/mechatronika BSc/"/>
    </mc:Choice>
  </mc:AlternateContent>
  <xr:revisionPtr revIDLastSave="0" documentId="8_{737AFA1B-3345-41B2-992A-FC2652089E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chatronika nappali" sheetId="1" r:id="rId1"/>
  </sheets>
  <definedNames>
    <definedName name="_xlnm._FilterDatabase" localSheetId="0" hidden="1">'mechatronika nappali'!#REF!</definedName>
    <definedName name="_xlnm.Print_Area" localSheetId="0">'mechatronika nappali'!$A$3:$AO$89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49" i="1"/>
  <c r="E30" i="1"/>
  <c r="E12" i="1"/>
  <c r="E22" i="1"/>
  <c r="D89" i="1"/>
  <c r="F12" i="1"/>
  <c r="F22" i="1"/>
  <c r="F30" i="1"/>
  <c r="F64" i="1"/>
  <c r="G12" i="1"/>
  <c r="G22" i="1"/>
  <c r="G30" i="1"/>
  <c r="G64" i="1"/>
  <c r="H12" i="1"/>
  <c r="H22" i="1"/>
  <c r="H30" i="1"/>
  <c r="H64" i="1"/>
  <c r="K12" i="1"/>
  <c r="K22" i="1"/>
  <c r="K30" i="1"/>
  <c r="K64" i="1"/>
  <c r="L12" i="1"/>
  <c r="L22" i="1"/>
  <c r="L30" i="1"/>
  <c r="L64" i="1"/>
  <c r="M12" i="1"/>
  <c r="M22" i="1"/>
  <c r="M30" i="1"/>
  <c r="M64" i="1"/>
  <c r="P12" i="1"/>
  <c r="P22" i="1"/>
  <c r="P30" i="1"/>
  <c r="P64" i="1"/>
  <c r="Q12" i="1"/>
  <c r="Q22" i="1"/>
  <c r="Q30" i="1"/>
  <c r="Q64" i="1"/>
  <c r="R12" i="1"/>
  <c r="R22" i="1"/>
  <c r="R30" i="1"/>
  <c r="R64" i="1"/>
  <c r="U12" i="1"/>
  <c r="U22" i="1"/>
  <c r="U30" i="1"/>
  <c r="U64" i="1"/>
  <c r="V12" i="1"/>
  <c r="V22" i="1"/>
  <c r="V30" i="1"/>
  <c r="V64" i="1"/>
  <c r="W12" i="1"/>
  <c r="W22" i="1"/>
  <c r="W30" i="1"/>
  <c r="W64" i="1"/>
  <c r="Z12" i="1"/>
  <c r="Z22" i="1"/>
  <c r="Z30" i="1"/>
  <c r="Z64" i="1"/>
  <c r="AA12" i="1"/>
  <c r="AA22" i="1"/>
  <c r="AA30" i="1"/>
  <c r="AA64" i="1"/>
  <c r="AB12" i="1"/>
  <c r="AB22" i="1"/>
  <c r="AB30" i="1"/>
  <c r="AB64" i="1"/>
  <c r="AE12" i="1"/>
  <c r="AE22" i="1"/>
  <c r="AE30" i="1"/>
  <c r="AE64" i="1"/>
  <c r="AF12" i="1"/>
  <c r="AF22" i="1"/>
  <c r="AF30" i="1"/>
  <c r="AF64" i="1"/>
  <c r="AG12" i="1"/>
  <c r="AG22" i="1"/>
  <c r="AG30" i="1"/>
  <c r="AG64" i="1"/>
  <c r="AJ12" i="1"/>
  <c r="AJ22" i="1"/>
  <c r="AJ30" i="1"/>
  <c r="AJ64" i="1"/>
  <c r="AK12" i="1"/>
  <c r="AK22" i="1"/>
  <c r="AK30" i="1"/>
  <c r="AK64" i="1"/>
  <c r="AL12" i="1"/>
  <c r="AL22" i="1"/>
  <c r="AL30" i="1"/>
  <c r="AL64" i="1"/>
  <c r="J12" i="1"/>
  <c r="J22" i="1"/>
  <c r="J49" i="1"/>
  <c r="J30" i="1"/>
  <c r="J64" i="1"/>
  <c r="AN12" i="1"/>
  <c r="AN22" i="1"/>
  <c r="AN49" i="1"/>
  <c r="AN30" i="1"/>
  <c r="AI12" i="1"/>
  <c r="AI22" i="1"/>
  <c r="AI49" i="1"/>
  <c r="AI30" i="1"/>
  <c r="E75" i="1"/>
  <c r="D75" i="1"/>
  <c r="E74" i="1"/>
  <c r="D74" i="1"/>
  <c r="E73" i="1"/>
  <c r="D73" i="1"/>
  <c r="E72" i="1"/>
  <c r="D72" i="1"/>
  <c r="E70" i="1"/>
  <c r="D70" i="1"/>
  <c r="E69" i="1"/>
  <c r="D69" i="1"/>
  <c r="E68" i="1"/>
  <c r="D68" i="1"/>
  <c r="E67" i="1"/>
  <c r="D67" i="1"/>
  <c r="E66" i="1"/>
  <c r="D66" i="1"/>
  <c r="E65" i="1"/>
  <c r="D65" i="1"/>
  <c r="AN64" i="1"/>
  <c r="AM64" i="1"/>
  <c r="AM77" i="1" s="1"/>
  <c r="AI64" i="1"/>
  <c r="AH64" i="1"/>
  <c r="AH77" i="1" s="1"/>
  <c r="AD64" i="1"/>
  <c r="AC64" i="1"/>
  <c r="AC80" i="1" s="1"/>
  <c r="Y64" i="1"/>
  <c r="X64" i="1"/>
  <c r="X79" i="1" s="1"/>
  <c r="T64" i="1"/>
  <c r="S64" i="1"/>
  <c r="O64" i="1"/>
  <c r="N64" i="1"/>
  <c r="N80" i="1" s="1"/>
  <c r="I64" i="1"/>
  <c r="I77" i="1" s="1"/>
  <c r="E60" i="1"/>
  <c r="D60" i="1"/>
  <c r="E59" i="1"/>
  <c r="D59" i="1"/>
  <c r="AN57" i="1"/>
  <c r="AL57" i="1"/>
  <c r="AK57" i="1"/>
  <c r="AJ57" i="1"/>
  <c r="AI57" i="1"/>
  <c r="AG57" i="1"/>
  <c r="AF57" i="1"/>
  <c r="AE57" i="1"/>
  <c r="AD57" i="1"/>
  <c r="AB57" i="1"/>
  <c r="AA57" i="1"/>
  <c r="Z57" i="1"/>
  <c r="Y57" i="1"/>
  <c r="W57" i="1"/>
  <c r="V57" i="1"/>
  <c r="U57" i="1"/>
  <c r="T57" i="1"/>
  <c r="R57" i="1"/>
  <c r="Q57" i="1"/>
  <c r="P57" i="1"/>
  <c r="O57" i="1"/>
  <c r="M57" i="1"/>
  <c r="L57" i="1"/>
  <c r="K57" i="1"/>
  <c r="J57" i="1"/>
  <c r="H57" i="1"/>
  <c r="G57" i="1"/>
  <c r="F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AL49" i="1"/>
  <c r="AK49" i="1"/>
  <c r="AJ49" i="1"/>
  <c r="AG49" i="1"/>
  <c r="AF49" i="1"/>
  <c r="AE49" i="1"/>
  <c r="AD49" i="1"/>
  <c r="AB49" i="1"/>
  <c r="AA49" i="1"/>
  <c r="Z49" i="1"/>
  <c r="Y49" i="1"/>
  <c r="W49" i="1"/>
  <c r="V49" i="1"/>
  <c r="U49" i="1"/>
  <c r="T49" i="1"/>
  <c r="R49" i="1"/>
  <c r="Q49" i="1"/>
  <c r="P49" i="1"/>
  <c r="O49" i="1"/>
  <c r="M49" i="1"/>
  <c r="L49" i="1"/>
  <c r="K49" i="1"/>
  <c r="H49" i="1"/>
  <c r="G49" i="1"/>
  <c r="F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AD30" i="1"/>
  <c r="Y30" i="1"/>
  <c r="T30" i="1"/>
  <c r="T12" i="1"/>
  <c r="T22" i="1"/>
  <c r="S30" i="1"/>
  <c r="O30" i="1"/>
  <c r="O12" i="1"/>
  <c r="O2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AD22" i="1"/>
  <c r="AD12" i="1"/>
  <c r="Y22" i="1"/>
  <c r="S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Y12" i="1"/>
  <c r="S12" i="1"/>
  <c r="X77" i="1" l="1"/>
  <c r="AJ76" i="1"/>
  <c r="AJ81" i="1" s="1"/>
  <c r="AH78" i="1"/>
  <c r="V76" i="1"/>
  <c r="V81" i="1" s="1"/>
  <c r="U76" i="1"/>
  <c r="U81" i="1" s="1"/>
  <c r="Z76" i="1"/>
  <c r="Z81" i="1" s="1"/>
  <c r="AE76" i="1"/>
  <c r="AE81" i="1" s="1"/>
  <c r="X80" i="1"/>
  <c r="AC79" i="1"/>
  <c r="AC77" i="1"/>
  <c r="AH79" i="1"/>
  <c r="AH80" i="1"/>
  <c r="I79" i="1"/>
  <c r="D57" i="1"/>
  <c r="D22" i="1"/>
  <c r="E57" i="1"/>
  <c r="AA76" i="1"/>
  <c r="AA81" i="1" s="1"/>
  <c r="AF76" i="1"/>
  <c r="AF81" i="1" s="1"/>
  <c r="AK76" i="1"/>
  <c r="AK81" i="1" s="1"/>
  <c r="G76" i="1"/>
  <c r="G81" i="1" s="1"/>
  <c r="I80" i="1"/>
  <c r="X78" i="1"/>
  <c r="M76" i="1"/>
  <c r="M81" i="1" s="1"/>
  <c r="AM80" i="1"/>
  <c r="S80" i="1"/>
  <c r="AL76" i="1"/>
  <c r="AL81" i="1" s="1"/>
  <c r="L76" i="1"/>
  <c r="L81" i="1" s="1"/>
  <c r="P76" i="1"/>
  <c r="P81" i="1" s="1"/>
  <c r="AM78" i="1"/>
  <c r="I78" i="1"/>
  <c r="AI76" i="1"/>
  <c r="AI81" i="1" s="1"/>
  <c r="H76" i="1"/>
  <c r="H81" i="1" s="1"/>
  <c r="Q76" i="1"/>
  <c r="Q81" i="1" s="1"/>
  <c r="Y76" i="1"/>
  <c r="Y81" i="1" s="1"/>
  <c r="AG76" i="1"/>
  <c r="AG81" i="1" s="1"/>
  <c r="D49" i="1"/>
  <c r="AN76" i="1"/>
  <c r="AN81" i="1" s="1"/>
  <c r="D30" i="1"/>
  <c r="D64" i="1"/>
  <c r="K76" i="1"/>
  <c r="K81" i="1" s="1"/>
  <c r="J76" i="1"/>
  <c r="J81" i="1" s="1"/>
  <c r="N78" i="1"/>
  <c r="N79" i="1"/>
  <c r="N77" i="1"/>
  <c r="S77" i="1"/>
  <c r="D12" i="1"/>
  <c r="AB76" i="1"/>
  <c r="AB81" i="1" s="1"/>
  <c r="W76" i="1"/>
  <c r="W81" i="1" s="1"/>
  <c r="R76" i="1"/>
  <c r="R81" i="1" s="1"/>
  <c r="AD76" i="1"/>
  <c r="AD81" i="1" s="1"/>
  <c r="S78" i="1"/>
  <c r="O76" i="1"/>
  <c r="O81" i="1" s="1"/>
  <c r="S79" i="1"/>
  <c r="T76" i="1"/>
  <c r="T81" i="1" s="1"/>
  <c r="AM79" i="1"/>
  <c r="F76" i="1"/>
  <c r="AC78" i="1"/>
  <c r="AE82" i="1" l="1"/>
  <c r="U82" i="1"/>
  <c r="AJ82" i="1"/>
  <c r="Z82" i="1"/>
  <c r="P82" i="1"/>
  <c r="K82" i="1"/>
  <c r="E81" i="1"/>
  <c r="F81" i="1"/>
  <c r="F82" i="1" s="1"/>
  <c r="D76" i="1"/>
  <c r="D81" i="1" s="1"/>
  <c r="D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65" authorId="0" shapeId="0" xr:uid="{00000000-0006-0000-0000-000001000000}">
      <text>
        <r>
          <rPr>
            <sz val="10"/>
            <color indexed="8"/>
            <rFont val="Arial"/>
            <family val="2"/>
            <charset val="238"/>
          </rPr>
          <t>======
ID#AAAAgyC6BMs
Nagyi    (2022-09-27 09:10:01)
Kéthetente EA</t>
        </r>
      </text>
    </comment>
    <comment ref="AG65" authorId="0" shapeId="0" xr:uid="{00000000-0006-0000-0000-000002000000}">
      <text>
        <r>
          <rPr>
            <sz val="10"/>
            <color indexed="8"/>
            <rFont val="Arial"/>
            <family val="2"/>
            <charset val="238"/>
          </rPr>
          <t>======
ID#AAAAgyC6BOk
Nagyi    (2022-09-27 09:10:01)
Kéthetente 4ó Gyak 131-ben</t>
        </r>
      </text>
    </comment>
    <comment ref="AJ65" authorId="0" shapeId="0" xr:uid="{00000000-0006-0000-0000-000003000000}">
      <text>
        <r>
          <rPr>
            <sz val="10"/>
            <color indexed="8"/>
            <rFont val="Arial"/>
            <family val="2"/>
            <charset val="238"/>
          </rPr>
          <t>======
ID#AAAAgyC6BPA
Nagyi    (2022-09-27 09:10:01)
Kéthetente EA</t>
        </r>
      </text>
    </comment>
    <comment ref="AL65" authorId="0" shapeId="0" xr:uid="{00000000-0006-0000-0000-000004000000}">
      <text>
        <r>
          <rPr>
            <sz val="10"/>
            <color indexed="8"/>
            <rFont val="Arial"/>
            <family val="2"/>
            <charset val="238"/>
          </rPr>
          <t>======
ID#AAAAgyC6BPU
Nagyi    (2022-09-27 09:10:01)
Kéthetente 4ó Gyak 131-ben</t>
        </r>
      </text>
    </comment>
  </commentList>
</comments>
</file>

<file path=xl/sharedStrings.xml><?xml version="1.0" encoding="utf-8"?>
<sst xmlns="http://schemas.openxmlformats.org/spreadsheetml/2006/main" count="300" uniqueCount="162">
  <si>
    <t>F tanterv</t>
  </si>
  <si>
    <t>Érvényes: 2026. szeptember 1-től</t>
  </si>
  <si>
    <t>Óbudai Egyetem</t>
  </si>
  <si>
    <t>Alba Regia Kar</t>
  </si>
  <si>
    <t>Mechatronikai mérnöki alapképzési szak (BSc)</t>
  </si>
  <si>
    <t>Nappali tagozat</t>
  </si>
  <si>
    <t>heti óraszámokkal (ea. tgy. l). ; követelményekkel (k.); kreditekkel (kr.)</t>
  </si>
  <si>
    <t>Ssz</t>
  </si>
  <si>
    <t>Kód</t>
  </si>
  <si>
    <t>Tantárgyak</t>
  </si>
  <si>
    <t>heti óra</t>
  </si>
  <si>
    <t>kredit</t>
  </si>
  <si>
    <t>Félévek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</si>
  <si>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</si>
  <si>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</si>
  <si>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</si>
  <si>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</si>
  <si>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</si>
  <si>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</si>
  <si>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</si>
  <si>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</si>
  <si>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</si>
  <si>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</si>
  <si>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</si>
  <si>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</si>
  <si>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Természettudományi alapismeretek:</t>
  </si>
  <si>
    <t>AMXTP1BBNF</t>
  </si>
  <si>
    <t xml:space="preserve">Matematika I. </t>
  </si>
  <si>
    <t>v</t>
  </si>
  <si>
    <t>AMXMA2BBNF</t>
  </si>
  <si>
    <t>Matematika II.</t>
  </si>
  <si>
    <t>Matematika I. aláírás</t>
  </si>
  <si>
    <t>AMXMA3BBNF</t>
  </si>
  <si>
    <t>Matematika III.</t>
  </si>
  <si>
    <t>Matematika II. aláírás</t>
  </si>
  <si>
    <t>Természettudományok alapjai</t>
  </si>
  <si>
    <t>é</t>
  </si>
  <si>
    <t>AMXMI1BBNF</t>
  </si>
  <si>
    <t>Mechatronikai mérnöki alapismeretek</t>
  </si>
  <si>
    <t>AMXMN2BBNF</t>
  </si>
  <si>
    <t>Mechanika I.</t>
  </si>
  <si>
    <t>AMXMN4BBNF</t>
  </si>
  <si>
    <t>Mechanika II.</t>
  </si>
  <si>
    <t>AMXET1BBNF</t>
  </si>
  <si>
    <t>Elektrotechnika</t>
  </si>
  <si>
    <t>Mérnöki anyagok</t>
  </si>
  <si>
    <t>Gazdasági és humán ismeretek:</t>
  </si>
  <si>
    <t>AMXVI5BBNF</t>
  </si>
  <si>
    <t>Vállalkozási ismeretek</t>
  </si>
  <si>
    <t>AMXMB6BBNF</t>
  </si>
  <si>
    <t xml:space="preserve">Minőségbiztosítás                    </t>
  </si>
  <si>
    <t>AMEJI6BBNF</t>
  </si>
  <si>
    <t xml:space="preserve">Jogi ismeretek             </t>
  </si>
  <si>
    <t>AMXPR4BBNF</t>
  </si>
  <si>
    <t>Projektmunka és menedzsment</t>
  </si>
  <si>
    <t>AMXTM1BBNF</t>
  </si>
  <si>
    <t>Tanulásmódszertan és kreatív megoldások</t>
  </si>
  <si>
    <t>AMXTF2BBNF</t>
  </si>
  <si>
    <t>Hallgatói tutorálás felkészítő</t>
  </si>
  <si>
    <t>AMXTU3BBNF</t>
  </si>
  <si>
    <t>Hallgatói tutorálás</t>
  </si>
  <si>
    <t>Szakmai törzsanyag:</t>
  </si>
  <si>
    <t>AMXAA1BBNF</t>
  </si>
  <si>
    <t>Algoritmusok és adatszerkezetek</t>
  </si>
  <si>
    <t>AMXOP2BBNF</t>
  </si>
  <si>
    <t>Objektum-orientált programozás</t>
  </si>
  <si>
    <t>AMXHA3BBNF</t>
  </si>
  <si>
    <t>Haladó algoritmusok</t>
  </si>
  <si>
    <t>Objektum orientált programozás</t>
  </si>
  <si>
    <t>AMEGA1BBNF</t>
  </si>
  <si>
    <t>Géprajz alapjai</t>
  </si>
  <si>
    <t>AMXSI7BBNF</t>
  </si>
  <si>
    <t>Szakértői ismeretek</t>
  </si>
  <si>
    <t>AMELG3BBNF</t>
  </si>
  <si>
    <t>Logisztikai alapismeretek</t>
  </si>
  <si>
    <t>AMXSR4BBNF</t>
  </si>
  <si>
    <t>Számítógépes tervező rendszerek</t>
  </si>
  <si>
    <t>AMXAC3BBNF</t>
  </si>
  <si>
    <t>Anyagtechnológia</t>
  </si>
  <si>
    <t>AMXRT4BBNF</t>
  </si>
  <si>
    <t>Rendszertechnika</t>
  </si>
  <si>
    <t xml:space="preserve">Matematika II. </t>
  </si>
  <si>
    <t>AMXIR4BBNF</t>
  </si>
  <si>
    <t>Irányítástechnika</t>
  </si>
  <si>
    <t>AMXDT3BBNF</t>
  </si>
  <si>
    <t>Digitális technika</t>
  </si>
  <si>
    <t>Elektronika aláírás</t>
  </si>
  <si>
    <t>AMXPH5BBNF</t>
  </si>
  <si>
    <t>Pneumatika, hidraulika</t>
  </si>
  <si>
    <t>AMXPL6BBNF</t>
  </si>
  <si>
    <t>PLC alapismeretek</t>
  </si>
  <si>
    <t>AMXGT3BBNF</t>
  </si>
  <si>
    <t>Gyártástechnológia I.</t>
  </si>
  <si>
    <t>AMXGT4BBNF</t>
  </si>
  <si>
    <t>Gyártástechnológia II.</t>
  </si>
  <si>
    <t>AMXEL2BBNF</t>
  </si>
  <si>
    <t>Elektronika</t>
  </si>
  <si>
    <t>AMEMD6BBNF</t>
  </si>
  <si>
    <t>Mechatronikai rendszerek diagnosztikája</t>
  </si>
  <si>
    <t>AMEMB2BBNF</t>
  </si>
  <si>
    <t>Munkavédelem, biztonságtechnika</t>
  </si>
  <si>
    <t>Kritérium követelmények</t>
  </si>
  <si>
    <t>OTTESI1BNF</t>
  </si>
  <si>
    <t>Testnevelés I.</t>
  </si>
  <si>
    <t>h</t>
  </si>
  <si>
    <t>OTTESI2BNF</t>
  </si>
  <si>
    <t>Testnevelés II.</t>
  </si>
  <si>
    <t>OTTESI3BNF</t>
  </si>
  <si>
    <t>Testnevelés III.</t>
  </si>
  <si>
    <t>OTTESI4BNF</t>
  </si>
  <si>
    <t>Testnevelés IV.</t>
  </si>
  <si>
    <t>AMIPA1BBNF</t>
  </si>
  <si>
    <t>Patronálás</t>
  </si>
  <si>
    <t>a</t>
  </si>
  <si>
    <t>AMGYM2BBNF</t>
  </si>
  <si>
    <t>Gépműhely gyakorlat I. *</t>
  </si>
  <si>
    <t>AMGYM3BBNF</t>
  </si>
  <si>
    <t>Gépműhely gyakorlat II. *</t>
  </si>
  <si>
    <t>Gépműhely gyakorlat I.</t>
  </si>
  <si>
    <t>Szabadon választható összesen:</t>
  </si>
  <si>
    <t>szabadon választható</t>
  </si>
  <si>
    <t>teljesítendő: 10 kredit</t>
  </si>
  <si>
    <t>Szabadon választható I.</t>
  </si>
  <si>
    <t>Szabadon választható II.</t>
  </si>
  <si>
    <t>*  Gépműhely-gyakorlat  tárgyak:  a nem szakirányú középiskolából érkezetteknek</t>
  </si>
  <si>
    <t>Robottechnika specializáció</t>
  </si>
  <si>
    <t>Differenciált szakmai ismeretek</t>
  </si>
  <si>
    <t>AMXSA5BBNF</t>
  </si>
  <si>
    <t>Szenzorok és aktuátorok</t>
  </si>
  <si>
    <t>AMXRT5BBNF</t>
  </si>
  <si>
    <t>Robottechnika I.</t>
  </si>
  <si>
    <t>AMXRT6BBNF</t>
  </si>
  <si>
    <t>Robottechnika II.</t>
  </si>
  <si>
    <t>AMXPK7BBNF</t>
  </si>
  <si>
    <t>PLC kommunikációs rendszerek</t>
  </si>
  <si>
    <t>AMXBG5BBNF</t>
  </si>
  <si>
    <t>Bevezetés a gépi tanulásba</t>
  </si>
  <si>
    <t>AMXMR7BBNF</t>
  </si>
  <si>
    <t>Mobil robotok működési alapjai</t>
  </si>
  <si>
    <t>AMXST5BBNF</t>
  </si>
  <si>
    <t>Számítógépes tervezés</t>
  </si>
  <si>
    <t xml:space="preserve"> </t>
  </si>
  <si>
    <t>Számítógépes tervezőrendszerek</t>
  </si>
  <si>
    <t>AMEFM5BBNF</t>
  </si>
  <si>
    <t>Finommechanika</t>
  </si>
  <si>
    <t>AMEMO5BBNF</t>
  </si>
  <si>
    <t>Műszaki optika</t>
  </si>
  <si>
    <t>AMDSD7BBNF</t>
  </si>
  <si>
    <t>Szakdolgozat</t>
  </si>
  <si>
    <t>AMWPV6BBNF</t>
  </si>
  <si>
    <t>Programozható vezérlő áramkörök</t>
  </si>
  <si>
    <t>Specializáció   összesen:</t>
  </si>
  <si>
    <t>Szigorlat (s)</t>
  </si>
  <si>
    <t>Vizsga (v)</t>
  </si>
  <si>
    <t>Évközi jegy (é)</t>
  </si>
  <si>
    <t>Aláírás (a)</t>
  </si>
  <si>
    <t>Specializáció + szabadon választott összesítve</t>
  </si>
  <si>
    <t>összóraszám</t>
  </si>
  <si>
    <t xml:space="preserve">Záróvizsga tárgyak: </t>
  </si>
  <si>
    <t>Robottechnika I-II.</t>
  </si>
  <si>
    <t>Programozási ismeretek</t>
  </si>
  <si>
    <t>PLC ismeretek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</si>
</sst>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i/>
      <sz val="10"/>
      <color indexed="9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i/>
      <sz val="10"/>
      <name val="Arial"/>
      <family val="2"/>
      <charset val="238"/>
      <scheme val="minor"/>
    </font>
    <font>
      <i/>
      <sz val="10"/>
      <name val="Arial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theme="9" tint="0.59999389629810485"/>
        <bgColor indexed="64"/>
      </patternFill>
    </fill>
  </fills>
  <borders count="1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medium">
        <color indexed="8"/>
      </right>
      <top/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 style="medium">
        <color indexed="8"/>
      </right>
      <top style="dotted">
        <color indexed="8"/>
      </top>
      <bottom/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dotted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dotted">
        <color indexed="8"/>
      </top>
      <bottom style="hair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 style="medium">
        <color indexed="8"/>
      </right>
      <top/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 style="medium">
        <color indexed="8"/>
      </left>
      <right style="hair">
        <color indexed="8"/>
      </right>
      <top/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dotted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indexed="8"/>
      </top>
      <bottom/>
      <diagonal/>
    </border>
    <border>
      <left/>
      <right style="hair">
        <color indexed="8"/>
      </right>
      <top style="dotted">
        <color indexed="8"/>
      </top>
      <bottom/>
      <diagonal/>
    </border>
    <border>
      <left style="medium">
        <color indexed="8"/>
      </left>
      <right style="hair">
        <color indexed="8"/>
      </right>
      <top style="dotted">
        <color indexed="8"/>
      </top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dotted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dotted">
        <color indexed="8"/>
      </top>
      <bottom style="medium">
        <color indexed="8"/>
      </bottom>
      <diagonal/>
    </border>
    <border>
      <left/>
      <right style="hair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/>
      <right style="medium">
        <color indexed="8"/>
      </right>
      <top style="medium">
        <color indexed="64"/>
      </top>
      <bottom style="dotted">
        <color indexed="8"/>
      </bottom>
      <diagonal/>
    </border>
    <border>
      <left/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64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/>
      <right style="medium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dotted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dotted">
        <color indexed="8"/>
      </right>
      <top/>
      <bottom style="dotted">
        <color indexed="8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medium">
        <color indexed="64"/>
      </top>
      <bottom style="dotted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medium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64"/>
      </top>
      <bottom/>
      <diagonal/>
    </border>
    <border>
      <left style="dotted">
        <color indexed="8"/>
      </left>
      <right style="dotted">
        <color indexed="8"/>
      </right>
      <top style="medium">
        <color indexed="64"/>
      </top>
      <bottom/>
      <diagonal/>
    </border>
    <border>
      <left style="dotted">
        <color indexed="8"/>
      </left>
      <right style="medium">
        <color indexed="8"/>
      </right>
      <top style="medium">
        <color indexed="64"/>
      </top>
      <bottom/>
      <diagonal/>
    </border>
  </borders>
  <cellStyleXfs count="99">
    <xf numFmtId="0" fontId="0" fillId="0" borderId="0"/>
    <xf numFmtId="0" fontId="5" fillId="0" borderId="1" applyNumberFormat="0" applyBorder="0">
      <alignment horizontal="right"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2" borderId="0" applyNumberFormat="0" applyBorder="0" applyAlignment="0" applyProtection="0"/>
    <xf numFmtId="0" fontId="6" fillId="22" borderId="0" applyNumberFormat="0" applyBorder="0" applyAlignment="0" applyProtection="0"/>
    <xf numFmtId="0" fontId="8" fillId="7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17" fillId="8" borderId="0" applyNumberFormat="0" applyBorder="0" applyAlignment="0" applyProtection="0"/>
    <xf numFmtId="0" fontId="18" fillId="16" borderId="9" applyNumberFormat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7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10" applyNumberFormat="0" applyFill="0" applyAlignment="0" applyProtection="0"/>
    <xf numFmtId="0" fontId="24" fillId="6" borderId="0" applyNumberFormat="0" applyBorder="0" applyAlignment="0" applyProtection="0"/>
    <xf numFmtId="0" fontId="25" fillId="17" borderId="0" applyNumberFormat="0" applyBorder="0" applyAlignment="0" applyProtection="0"/>
    <xf numFmtId="0" fontId="26" fillId="16" borderId="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2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28" fillId="0" borderId="13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51" xfId="0" applyFont="1" applyBorder="1" applyAlignment="1">
      <alignment vertical="center"/>
    </xf>
    <xf numFmtId="0" fontId="28" fillId="0" borderId="5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58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49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0" fontId="27" fillId="0" borderId="5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left" vertical="center"/>
    </xf>
    <xf numFmtId="0" fontId="28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9" fontId="27" fillId="0" borderId="33" xfId="0" applyNumberFormat="1" applyFont="1" applyBorder="1" applyAlignment="1">
      <alignment horizontal="left" vertical="center"/>
    </xf>
    <xf numFmtId="0" fontId="27" fillId="0" borderId="94" xfId="0" applyFont="1" applyBorder="1" applyAlignment="1">
      <alignment horizontal="left" vertical="center"/>
    </xf>
    <xf numFmtId="0" fontId="28" fillId="0" borderId="4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28" fillId="0" borderId="50" xfId="0" applyFont="1" applyBorder="1" applyAlignment="1">
      <alignment horizontal="center" vertical="center"/>
    </xf>
    <xf numFmtId="0" fontId="27" fillId="0" borderId="37" xfId="0" applyFont="1" applyBorder="1" applyAlignment="1">
      <alignment vertical="center"/>
    </xf>
    <xf numFmtId="0" fontId="27" fillId="0" borderId="51" xfId="0" applyFont="1" applyBorder="1" applyAlignment="1">
      <alignment horizontal="left" vertical="center"/>
    </xf>
    <xf numFmtId="0" fontId="27" fillId="0" borderId="35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/>
    </xf>
    <xf numFmtId="0" fontId="27" fillId="0" borderId="38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65" xfId="0" applyFont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7" fillId="0" borderId="46" xfId="0" applyFont="1" applyBorder="1" applyAlignment="1">
      <alignment vertical="center"/>
    </xf>
    <xf numFmtId="0" fontId="27" fillId="0" borderId="62" xfId="0" applyFont="1" applyBorder="1" applyAlignment="1">
      <alignment vertical="center"/>
    </xf>
    <xf numFmtId="0" fontId="27" fillId="0" borderId="47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73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4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50" xfId="0" applyFont="1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95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28" fillId="0" borderId="51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8" fillId="0" borderId="76" xfId="0" applyFont="1" applyBorder="1" applyAlignment="1">
      <alignment vertical="center" wrapText="1"/>
    </xf>
    <xf numFmtId="0" fontId="28" fillId="0" borderId="102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7" fillId="0" borderId="105" xfId="0" applyFont="1" applyBorder="1" applyAlignment="1">
      <alignment horizontal="left" vertical="center" wrapText="1"/>
    </xf>
    <xf numFmtId="0" fontId="28" fillId="0" borderId="104" xfId="0" applyFont="1" applyBorder="1" applyAlignment="1">
      <alignment horizontal="center" vertical="center"/>
    </xf>
    <xf numFmtId="0" fontId="28" fillId="0" borderId="106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7" fillId="0" borderId="114" xfId="0" applyFont="1" applyBorder="1" applyAlignment="1">
      <alignment horizontal="center" vertical="center"/>
    </xf>
    <xf numFmtId="0" fontId="27" fillId="0" borderId="116" xfId="0" applyFont="1" applyBorder="1" applyAlignment="1">
      <alignment horizontal="left" vertical="center"/>
    </xf>
    <xf numFmtId="0" fontId="28" fillId="0" borderId="115" xfId="0" applyFont="1" applyBorder="1" applyAlignment="1">
      <alignment horizontal="center" vertical="center"/>
    </xf>
    <xf numFmtId="0" fontId="28" fillId="0" borderId="117" xfId="0" applyFont="1" applyBorder="1" applyAlignment="1">
      <alignment horizontal="center" vertical="center"/>
    </xf>
    <xf numFmtId="0" fontId="27" fillId="0" borderId="118" xfId="0" applyFont="1" applyBorder="1" applyAlignment="1">
      <alignment horizontal="center" vertical="center"/>
    </xf>
    <xf numFmtId="0" fontId="27" fillId="0" borderId="119" xfId="0" applyFont="1" applyBorder="1" applyAlignment="1">
      <alignment horizontal="center" vertical="center"/>
    </xf>
    <xf numFmtId="0" fontId="27" fillId="0" borderId="120" xfId="0" applyFont="1" applyBorder="1" applyAlignment="1">
      <alignment horizontal="center" vertical="center"/>
    </xf>
    <xf numFmtId="0" fontId="27" fillId="0" borderId="121" xfId="0" applyFont="1" applyBorder="1" applyAlignment="1">
      <alignment horizontal="center" vertical="center"/>
    </xf>
    <xf numFmtId="0" fontId="27" fillId="0" borderId="122" xfId="0" applyFont="1" applyBorder="1" applyAlignment="1">
      <alignment horizontal="center" vertical="center"/>
    </xf>
    <xf numFmtId="0" fontId="27" fillId="0" borderId="123" xfId="0" applyFont="1" applyBorder="1" applyAlignment="1">
      <alignment horizontal="center" vertical="center"/>
    </xf>
    <xf numFmtId="0" fontId="27" fillId="0" borderId="124" xfId="0" applyFont="1" applyBorder="1" applyAlignment="1">
      <alignment horizontal="center" vertical="center"/>
    </xf>
    <xf numFmtId="0" fontId="28" fillId="0" borderId="125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" vertical="center"/>
    </xf>
    <xf numFmtId="0" fontId="28" fillId="0" borderId="131" xfId="0" applyFont="1" applyBorder="1" applyAlignment="1">
      <alignment vertical="center"/>
    </xf>
    <xf numFmtId="0" fontId="27" fillId="0" borderId="132" xfId="0" applyFont="1" applyBorder="1" applyAlignment="1">
      <alignment vertical="center"/>
    </xf>
    <xf numFmtId="0" fontId="27" fillId="0" borderId="133" xfId="0" applyFont="1" applyBorder="1" applyAlignment="1">
      <alignment horizontal="center" vertical="center"/>
    </xf>
    <xf numFmtId="0" fontId="27" fillId="0" borderId="135" xfId="0" applyFont="1" applyBorder="1" applyAlignment="1">
      <alignment horizontal="left" vertical="center"/>
    </xf>
    <xf numFmtId="0" fontId="28" fillId="0" borderId="139" xfId="0" applyFont="1" applyBorder="1" applyAlignment="1">
      <alignment horizontal="right" vertical="center"/>
    </xf>
    <xf numFmtId="0" fontId="28" fillId="0" borderId="142" xfId="0" applyFont="1" applyBorder="1" applyAlignment="1">
      <alignment horizontal="center" vertical="center"/>
    </xf>
    <xf numFmtId="0" fontId="28" fillId="0" borderId="143" xfId="0" applyFont="1" applyBorder="1" applyAlignment="1">
      <alignment horizontal="center" vertical="center"/>
    </xf>
    <xf numFmtId="0" fontId="28" fillId="0" borderId="144" xfId="0" applyFont="1" applyBorder="1" applyAlignment="1">
      <alignment horizontal="center" vertical="center"/>
    </xf>
    <xf numFmtId="0" fontId="28" fillId="0" borderId="145" xfId="0" applyFont="1" applyBorder="1" applyAlignment="1">
      <alignment horizontal="center" vertical="center"/>
    </xf>
    <xf numFmtId="0" fontId="29" fillId="0" borderId="146" xfId="0" applyFont="1" applyBorder="1" applyAlignment="1">
      <alignment horizontal="center" vertical="center"/>
    </xf>
    <xf numFmtId="0" fontId="28" fillId="0" borderId="147" xfId="0" applyFont="1" applyBorder="1" applyAlignment="1">
      <alignment horizontal="center" vertical="center"/>
    </xf>
    <xf numFmtId="0" fontId="29" fillId="0" borderId="148" xfId="0" applyFont="1" applyBorder="1" applyAlignment="1">
      <alignment horizontal="center" vertical="center"/>
    </xf>
    <xf numFmtId="0" fontId="29" fillId="0" borderId="149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9" fillId="0" borderId="15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0" borderId="151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8" fillId="0" borderId="150" xfId="0" applyFont="1" applyBorder="1" applyAlignment="1">
      <alignment horizontal="center" vertical="center"/>
    </xf>
    <xf numFmtId="0" fontId="27" fillId="0" borderId="152" xfId="0" applyFont="1" applyBorder="1" applyAlignment="1">
      <alignment horizontal="center" vertical="center"/>
    </xf>
    <xf numFmtId="0" fontId="27" fillId="0" borderId="153" xfId="0" applyFont="1" applyBorder="1" applyAlignment="1">
      <alignment horizontal="center" vertical="center"/>
    </xf>
    <xf numFmtId="0" fontId="27" fillId="0" borderId="154" xfId="0" applyFont="1" applyBorder="1" applyAlignment="1">
      <alignment horizontal="center" vertical="center"/>
    </xf>
    <xf numFmtId="0" fontId="27" fillId="0" borderId="112" xfId="0" applyFont="1" applyBorder="1" applyAlignment="1">
      <alignment horizontal="right" vertical="center"/>
    </xf>
    <xf numFmtId="0" fontId="27" fillId="0" borderId="155" xfId="0" applyFont="1" applyBorder="1" applyAlignment="1">
      <alignment horizontal="center" vertical="center"/>
    </xf>
    <xf numFmtId="0" fontId="27" fillId="0" borderId="156" xfId="0" applyFont="1" applyBorder="1" applyAlignment="1">
      <alignment horizontal="center" vertical="center"/>
    </xf>
    <xf numFmtId="0" fontId="27" fillId="0" borderId="154" xfId="0" applyFont="1" applyBorder="1" applyAlignment="1">
      <alignment vertical="center"/>
    </xf>
    <xf numFmtId="0" fontId="27" fillId="0" borderId="157" xfId="0" applyFont="1" applyBorder="1" applyAlignment="1">
      <alignment vertical="center"/>
    </xf>
    <xf numFmtId="0" fontId="27" fillId="0" borderId="119" xfId="0" applyFont="1" applyBorder="1" applyAlignment="1">
      <alignment vertical="center"/>
    </xf>
    <xf numFmtId="0" fontId="27" fillId="0" borderId="158" xfId="0" applyFont="1" applyBorder="1" applyAlignment="1">
      <alignment horizontal="center" vertical="center"/>
    </xf>
    <xf numFmtId="0" fontId="27" fillId="0" borderId="159" xfId="0" applyFont="1" applyBorder="1" applyAlignment="1">
      <alignment vertical="center"/>
    </xf>
    <xf numFmtId="0" fontId="27" fillId="0" borderId="120" xfId="0" applyFont="1" applyBorder="1" applyAlignment="1">
      <alignment horizontal="right" vertical="center"/>
    </xf>
    <xf numFmtId="0" fontId="29" fillId="0" borderId="17" xfId="0" applyFont="1" applyBorder="1" applyAlignment="1">
      <alignment horizontal="center" vertical="center"/>
    </xf>
    <xf numFmtId="0" fontId="27" fillId="0" borderId="160" xfId="0" applyFont="1" applyBorder="1" applyAlignment="1">
      <alignment horizontal="center" vertical="center"/>
    </xf>
    <xf numFmtId="0" fontId="27" fillId="0" borderId="159" xfId="0" applyFont="1" applyBorder="1" applyAlignment="1">
      <alignment horizontal="center" vertical="center"/>
    </xf>
    <xf numFmtId="0" fontId="28" fillId="0" borderId="161" xfId="0" applyFont="1" applyBorder="1" applyAlignment="1">
      <alignment horizontal="center" vertical="center"/>
    </xf>
    <xf numFmtId="0" fontId="27" fillId="0" borderId="125" xfId="0" applyFont="1" applyBorder="1"/>
    <xf numFmtId="0" fontId="27" fillId="0" borderId="162" xfId="0" applyFont="1" applyBorder="1" applyAlignment="1">
      <alignment horizontal="left" vertical="center"/>
    </xf>
    <xf numFmtId="0" fontId="27" fillId="0" borderId="126" xfId="0" applyFont="1" applyBorder="1" applyAlignment="1">
      <alignment horizontal="left" vertical="center" wrapText="1"/>
    </xf>
    <xf numFmtId="0" fontId="27" fillId="0" borderId="126" xfId="0" applyFont="1" applyBorder="1" applyAlignment="1">
      <alignment horizontal="left" vertical="center"/>
    </xf>
    <xf numFmtId="0" fontId="27" fillId="0" borderId="163" xfId="0" applyFont="1" applyBorder="1" applyAlignment="1">
      <alignment vertical="center"/>
    </xf>
    <xf numFmtId="0" fontId="27" fillId="0" borderId="164" xfId="0" applyFont="1" applyBorder="1" applyAlignment="1">
      <alignment horizontal="left" vertical="center"/>
    </xf>
    <xf numFmtId="0" fontId="27" fillId="0" borderId="165" xfId="0" applyFont="1" applyBorder="1" applyAlignment="1">
      <alignment horizontal="left" vertical="center"/>
    </xf>
    <xf numFmtId="0" fontId="27" fillId="0" borderId="101" xfId="0" applyFont="1" applyBorder="1" applyAlignment="1">
      <alignment horizontal="left" vertical="center"/>
    </xf>
    <xf numFmtId="0" fontId="28" fillId="0" borderId="64" xfId="0" applyFont="1" applyBorder="1" applyAlignment="1">
      <alignment vertical="center"/>
    </xf>
    <xf numFmtId="0" fontId="27" fillId="0" borderId="167" xfId="0" applyFont="1" applyBorder="1" applyAlignment="1">
      <alignment vertical="center" wrapText="1"/>
    </xf>
    <xf numFmtId="0" fontId="28" fillId="0" borderId="53" xfId="0" applyFont="1" applyBorder="1" applyAlignment="1">
      <alignment horizontal="center" vertical="center"/>
    </xf>
    <xf numFmtId="0" fontId="27" fillId="0" borderId="166" xfId="0" applyFont="1" applyBorder="1" applyAlignment="1">
      <alignment horizontal="left" vertical="center"/>
    </xf>
    <xf numFmtId="0" fontId="27" fillId="0" borderId="169" xfId="0" applyFont="1" applyBorder="1" applyAlignment="1">
      <alignment horizontal="left" vertical="center"/>
    </xf>
    <xf numFmtId="0" fontId="27" fillId="0" borderId="167" xfId="0" applyFont="1" applyBorder="1" applyAlignment="1">
      <alignment horizontal="left" vertical="center"/>
    </xf>
    <xf numFmtId="0" fontId="27" fillId="0" borderId="168" xfId="0" applyFont="1" applyBorder="1" applyAlignment="1">
      <alignment horizontal="left" vertical="center"/>
    </xf>
    <xf numFmtId="0" fontId="28" fillId="0" borderId="63" xfId="0" applyFont="1" applyBorder="1" applyAlignment="1">
      <alignment horizontal="center" vertical="center"/>
    </xf>
    <xf numFmtId="0" fontId="28" fillId="0" borderId="161" xfId="0" applyFont="1" applyBorder="1" applyAlignment="1">
      <alignment horizontal="center" vertical="center" wrapText="1"/>
    </xf>
    <xf numFmtId="0" fontId="28" fillId="0" borderId="170" xfId="0" applyFont="1" applyBorder="1" applyAlignment="1">
      <alignment horizontal="right" vertical="center"/>
    </xf>
    <xf numFmtId="0" fontId="27" fillId="30" borderId="23" xfId="0" applyFont="1" applyFill="1" applyBorder="1" applyAlignment="1">
      <alignment horizontal="left" vertical="center"/>
    </xf>
    <xf numFmtId="0" fontId="27" fillId="30" borderId="34" xfId="0" applyFont="1" applyFill="1" applyBorder="1" applyAlignment="1">
      <alignment horizontal="left" vertical="center"/>
    </xf>
    <xf numFmtId="0" fontId="27" fillId="30" borderId="167" xfId="0" applyFont="1" applyFill="1" applyBorder="1" applyAlignment="1">
      <alignment vertical="center" wrapText="1"/>
    </xf>
    <xf numFmtId="0" fontId="27" fillId="30" borderId="169" xfId="0" applyFont="1" applyFill="1" applyBorder="1" applyAlignment="1">
      <alignment horizontal="left" vertical="center"/>
    </xf>
    <xf numFmtId="0" fontId="27" fillId="30" borderId="168" xfId="0" applyFont="1" applyFill="1" applyBorder="1" applyAlignment="1">
      <alignment horizontal="left" vertical="center"/>
    </xf>
    <xf numFmtId="0" fontId="27" fillId="30" borderId="166" xfId="0" applyFont="1" applyFill="1" applyBorder="1" applyAlignment="1">
      <alignment vertical="center" wrapText="1"/>
    </xf>
    <xf numFmtId="0" fontId="27" fillId="30" borderId="168" xfId="0" applyFont="1" applyFill="1" applyBorder="1" applyAlignment="1">
      <alignment vertical="center" wrapText="1"/>
    </xf>
    <xf numFmtId="0" fontId="27" fillId="30" borderId="36" xfId="0" applyFont="1" applyFill="1" applyBorder="1" applyAlignment="1">
      <alignment horizontal="left" vertical="center"/>
    </xf>
    <xf numFmtId="0" fontId="27" fillId="0" borderId="169" xfId="0" applyFont="1" applyBorder="1"/>
    <xf numFmtId="0" fontId="28" fillId="0" borderId="0" xfId="0" applyFont="1"/>
    <xf numFmtId="0" fontId="27" fillId="0" borderId="113" xfId="0" applyFont="1" applyBorder="1" applyAlignment="1">
      <alignment horizontal="right" vertical="center"/>
    </xf>
    <xf numFmtId="0" fontId="27" fillId="0" borderId="171" xfId="0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0" fontId="28" fillId="0" borderId="174" xfId="0" applyFont="1" applyBorder="1" applyAlignment="1">
      <alignment horizontal="center" vertical="center"/>
    </xf>
    <xf numFmtId="0" fontId="29" fillId="0" borderId="170" xfId="0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7" fillId="0" borderId="175" xfId="0" applyFont="1" applyBorder="1" applyAlignment="1">
      <alignment horizontal="right" vertical="center"/>
    </xf>
    <xf numFmtId="0" fontId="28" fillId="0" borderId="176" xfId="0" applyFont="1" applyBorder="1" applyAlignment="1">
      <alignment horizontal="center" vertical="center"/>
    </xf>
    <xf numFmtId="0" fontId="28" fillId="0" borderId="177" xfId="0" applyFont="1" applyBorder="1" applyAlignment="1">
      <alignment horizontal="center" vertical="center"/>
    </xf>
    <xf numFmtId="0" fontId="29" fillId="0" borderId="178" xfId="0" applyFont="1" applyBorder="1" applyAlignment="1">
      <alignment horizontal="center" vertical="center"/>
    </xf>
    <xf numFmtId="0" fontId="29" fillId="0" borderId="179" xfId="0" applyFont="1" applyBorder="1" applyAlignment="1">
      <alignment horizontal="center" vertical="center"/>
    </xf>
    <xf numFmtId="0" fontId="28" fillId="0" borderId="180" xfId="0" applyFont="1" applyBorder="1" applyAlignment="1">
      <alignment horizontal="center" vertical="center"/>
    </xf>
    <xf numFmtId="0" fontId="28" fillId="0" borderId="130" xfId="0" applyFont="1" applyBorder="1" applyAlignment="1">
      <alignment horizontal="center" vertical="center"/>
    </xf>
    <xf numFmtId="0" fontId="28" fillId="0" borderId="137" xfId="0" applyFont="1" applyBorder="1" applyAlignment="1">
      <alignment horizontal="center" vertical="center"/>
    </xf>
    <xf numFmtId="0" fontId="27" fillId="0" borderId="107" xfId="0" applyFont="1" applyBorder="1" applyAlignment="1">
      <alignment vertical="center"/>
    </xf>
    <xf numFmtId="0" fontId="27" fillId="0" borderId="108" xfId="0" applyFont="1" applyBorder="1" applyAlignment="1">
      <alignment vertical="center"/>
    </xf>
    <xf numFmtId="0" fontId="27" fillId="0" borderId="109" xfId="0" applyFont="1" applyBorder="1" applyAlignment="1">
      <alignment vertical="center"/>
    </xf>
    <xf numFmtId="0" fontId="27" fillId="0" borderId="181" xfId="0" applyFont="1" applyBorder="1" applyAlignment="1">
      <alignment horizontal="center" vertical="center"/>
    </xf>
    <xf numFmtId="0" fontId="27" fillId="0" borderId="182" xfId="0" applyFont="1" applyBorder="1" applyAlignment="1">
      <alignment horizontal="center" vertical="center"/>
    </xf>
    <xf numFmtId="0" fontId="27" fillId="0" borderId="183" xfId="0" applyFont="1" applyBorder="1" applyAlignment="1">
      <alignment horizontal="center" vertical="center"/>
    </xf>
    <xf numFmtId="0" fontId="27" fillId="0" borderId="39" xfId="0" applyFont="1" applyBorder="1" applyAlignment="1">
      <alignment vertical="center"/>
    </xf>
    <xf numFmtId="0" fontId="27" fillId="0" borderId="37" xfId="0" applyFont="1" applyBorder="1"/>
    <xf numFmtId="0" fontId="27" fillId="0" borderId="38" xfId="0" applyFont="1" applyBorder="1"/>
    <xf numFmtId="0" fontId="27" fillId="0" borderId="39" xfId="0" applyFont="1" applyBorder="1"/>
    <xf numFmtId="0" fontId="27" fillId="30" borderId="166" xfId="0" applyFont="1" applyFill="1" applyBorder="1" applyAlignment="1">
      <alignment horizontal="left" vertical="center"/>
    </xf>
    <xf numFmtId="0" fontId="28" fillId="0" borderId="99" xfId="0" applyFont="1" applyBorder="1" applyAlignment="1">
      <alignment horizontal="left" vertical="center" wrapText="1"/>
    </xf>
    <xf numFmtId="0" fontId="28" fillId="0" borderId="128" xfId="0" applyFont="1" applyBorder="1" applyAlignment="1">
      <alignment horizontal="left" vertical="center" wrapText="1"/>
    </xf>
    <xf numFmtId="0" fontId="28" fillId="0" borderId="100" xfId="0" applyFont="1" applyBorder="1" applyAlignment="1">
      <alignment horizontal="left" vertical="center"/>
    </xf>
    <xf numFmtId="0" fontId="28" fillId="0" borderId="136" xfId="0" applyFont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27" fillId="0" borderId="17" xfId="0" applyFont="1" applyBorder="1"/>
    <xf numFmtId="0" fontId="27" fillId="0" borderId="18" xfId="0" applyFont="1" applyBorder="1"/>
    <xf numFmtId="0" fontId="28" fillId="0" borderId="11" xfId="0" applyFont="1" applyBorder="1" applyAlignment="1">
      <alignment horizontal="center" vertical="center" shrinkToFit="1"/>
    </xf>
    <xf numFmtId="0" fontId="27" fillId="0" borderId="49" xfId="0" applyFont="1" applyBorder="1"/>
    <xf numFmtId="0" fontId="27" fillId="0" borderId="51" xfId="0" applyFont="1" applyBorder="1"/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7" fillId="0" borderId="13" xfId="0" applyFont="1" applyBorder="1"/>
    <xf numFmtId="0" fontId="27" fillId="0" borderId="64" xfId="0" applyFont="1" applyBorder="1"/>
    <xf numFmtId="0" fontId="27" fillId="0" borderId="0" xfId="0" applyFont="1"/>
    <xf numFmtId="0" fontId="27" fillId="0" borderId="0" xfId="0" applyFont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7" fillId="0" borderId="76" xfId="0" applyFont="1" applyBorder="1"/>
    <xf numFmtId="0" fontId="28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78" xfId="0" applyFont="1" applyBorder="1"/>
    <xf numFmtId="0" fontId="29" fillId="0" borderId="138" xfId="0" applyFont="1" applyBorder="1" applyAlignment="1">
      <alignment horizontal="center" vertical="center" shrinkToFit="1"/>
    </xf>
    <xf numFmtId="0" fontId="30" fillId="0" borderId="140" xfId="0" applyFont="1" applyBorder="1"/>
    <xf numFmtId="0" fontId="30" fillId="0" borderId="141" xfId="0" applyFont="1" applyBorder="1"/>
    <xf numFmtId="0" fontId="27" fillId="0" borderId="14" xfId="0" applyFont="1" applyBorder="1"/>
    <xf numFmtId="0" fontId="28" fillId="0" borderId="16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77" xfId="0" applyFont="1" applyBorder="1"/>
    <xf numFmtId="0" fontId="28" fillId="0" borderId="129" xfId="0" applyFont="1" applyBorder="1" applyAlignment="1">
      <alignment horizontal="left" vertical="center"/>
    </xf>
    <xf numFmtId="0" fontId="27" fillId="0" borderId="130" xfId="0" applyFont="1" applyBorder="1"/>
    <xf numFmtId="0" fontId="27" fillId="0" borderId="137" xfId="0" applyFont="1" applyBorder="1"/>
    <xf numFmtId="0" fontId="28" fillId="0" borderId="12" xfId="0" applyFont="1" applyBorder="1" applyAlignment="1">
      <alignment horizontal="center" vertical="center"/>
    </xf>
    <xf numFmtId="0" fontId="27" fillId="0" borderId="139" xfId="0" applyFont="1" applyBorder="1"/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28" fillId="0" borderId="11" xfId="0" applyFont="1" applyFill="1" applyBorder="1" applyAlignment="1">
      <alignment horizontal="center" vertical="center"/>
    </xf>
    <xf numFmtId="0" fontId="27" fillId="0" borderId="49" xfId="0" applyFont="1" applyFill="1" applyBorder="1"/>
    <xf numFmtId="0" fontId="27" fillId="0" borderId="51" xfId="0" applyFont="1" applyFill="1" applyBorder="1"/>
    <xf numFmtId="0" fontId="27" fillId="0" borderId="24" xfId="0" applyFont="1" applyFill="1" applyBorder="1" applyAlignment="1">
      <alignment vertical="center"/>
    </xf>
    <xf numFmtId="0" fontId="27" fillId="0" borderId="35" xfId="92" applyFont="1" applyFill="1" applyBorder="1" applyAlignment="1">
      <alignment vertical="center"/>
    </xf>
    <xf numFmtId="0" fontId="27" fillId="0" borderId="35" xfId="0" applyFont="1" applyFill="1" applyBorder="1" applyAlignment="1">
      <alignment vertical="center"/>
    </xf>
    <xf numFmtId="0" fontId="27" fillId="0" borderId="35" xfId="0" applyFont="1" applyFill="1" applyBorder="1"/>
    <xf numFmtId="0" fontId="27" fillId="0" borderId="35" xfId="0" applyFont="1" applyFill="1" applyBorder="1" applyAlignment="1">
      <alignment horizontal="left" vertical="center"/>
    </xf>
    <xf numFmtId="0" fontId="27" fillId="0" borderId="94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31" xfId="0" applyFont="1" applyFill="1" applyBorder="1" applyAlignment="1">
      <alignment horizontal="left" vertical="center"/>
    </xf>
    <xf numFmtId="0" fontId="27" fillId="0" borderId="67" xfId="0" applyFont="1" applyFill="1" applyBorder="1" applyAlignment="1">
      <alignment horizontal="left" vertical="center"/>
    </xf>
    <xf numFmtId="0" fontId="27" fillId="0" borderId="22" xfId="0" applyFont="1" applyFill="1" applyBorder="1"/>
    <xf numFmtId="0" fontId="27" fillId="0" borderId="31" xfId="0" applyFont="1" applyFill="1" applyBorder="1"/>
    <xf numFmtId="0" fontId="27" fillId="0" borderId="31" xfId="77" applyFont="1" applyFill="1" applyBorder="1" applyAlignment="1">
      <alignment vertical="center"/>
    </xf>
    <xf numFmtId="0" fontId="27" fillId="0" borderId="31" xfId="0" applyFont="1" applyFill="1" applyBorder="1" applyAlignment="1">
      <alignment vertical="center"/>
    </xf>
    <xf numFmtId="0" fontId="27" fillId="0" borderId="22" xfId="0" applyFont="1" applyFill="1" applyBorder="1" applyAlignment="1">
      <alignment vertical="center" shrinkToFit="1"/>
    </xf>
    <xf numFmtId="0" fontId="27" fillId="0" borderId="6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/>
    </xf>
    <xf numFmtId="0" fontId="28" fillId="0" borderId="75" xfId="0" applyFont="1" applyFill="1" applyBorder="1" applyAlignment="1">
      <alignment vertical="center"/>
    </xf>
    <xf numFmtId="0" fontId="27" fillId="0" borderId="22" xfId="0" applyFont="1" applyFill="1" applyBorder="1" applyAlignment="1">
      <alignment vertical="center"/>
    </xf>
    <xf numFmtId="0" fontId="27" fillId="0" borderId="67" xfId="0" applyFont="1" applyFill="1" applyBorder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7" fillId="0" borderId="104" xfId="0" applyFont="1" applyFill="1" applyBorder="1"/>
    <xf numFmtId="0" fontId="27" fillId="0" borderId="115" xfId="0" applyFont="1" applyFill="1" applyBorder="1"/>
    <xf numFmtId="0" fontId="27" fillId="0" borderId="51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vertical="center"/>
    </xf>
    <xf numFmtId="0" fontId="27" fillId="0" borderId="64" xfId="0" applyFont="1" applyFill="1" applyBorder="1" applyAlignment="1">
      <alignment vertical="center"/>
    </xf>
    <xf numFmtId="0" fontId="27" fillId="0" borderId="78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76" xfId="0" applyFont="1" applyFill="1" applyBorder="1" applyAlignment="1">
      <alignment vertical="center" wrapText="1"/>
    </xf>
    <xf numFmtId="0" fontId="27" fillId="0" borderId="134" xfId="0" applyFont="1" applyFill="1" applyBorder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/>
  </cellXfs>
  <cellStyles count="99">
    <cellStyle name="_CsoportKod" xfId="1" xr:uid="{00000000-0005-0000-0000-000000000000}"/>
    <cellStyle name="1. jelölőszín" xfId="2" xr:uid="{00000000-0005-0000-0000-000001000000}"/>
    <cellStyle name="2. jelölőszín" xfId="3" xr:uid="{00000000-0005-0000-0000-000002000000}"/>
    <cellStyle name="20% - 1. jelölőszín 2" xfId="4" xr:uid="{00000000-0005-0000-0000-000003000000}"/>
    <cellStyle name="20% - 2. jelölőszín 2" xfId="5" xr:uid="{00000000-0005-0000-0000-000004000000}"/>
    <cellStyle name="20% - 3. jelölőszín 2" xfId="6" xr:uid="{00000000-0005-0000-0000-000005000000}"/>
    <cellStyle name="20% - 4. jelölőszín 2" xfId="7" xr:uid="{00000000-0005-0000-0000-000006000000}"/>
    <cellStyle name="20% - 5. jelölőszín 2" xfId="8" xr:uid="{00000000-0005-0000-0000-000007000000}"/>
    <cellStyle name="20% - 6. jelölőszín 2" xfId="9" xr:uid="{00000000-0005-0000-0000-000008000000}"/>
    <cellStyle name="3. jelölőszín" xfId="10" xr:uid="{00000000-0005-0000-0000-000009000000}"/>
    <cellStyle name="4. jelölőszín" xfId="11" xr:uid="{00000000-0005-0000-0000-00000A000000}"/>
    <cellStyle name="40% - 1. jelölőszín 2" xfId="12" xr:uid="{00000000-0005-0000-0000-00000B000000}"/>
    <cellStyle name="40% - 2. jelölőszín 2" xfId="13" xr:uid="{00000000-0005-0000-0000-00000C000000}"/>
    <cellStyle name="40% - 3. jelölőszín 2" xfId="14" xr:uid="{00000000-0005-0000-0000-00000D000000}"/>
    <cellStyle name="40% - 4. jelölőszín 2" xfId="15" xr:uid="{00000000-0005-0000-0000-00000E000000}"/>
    <cellStyle name="40% - 5. jelölőszín 2" xfId="16" xr:uid="{00000000-0005-0000-0000-00000F000000}"/>
    <cellStyle name="40% - 6. jelölőszín 2" xfId="17" xr:uid="{00000000-0005-0000-0000-000010000000}"/>
    <cellStyle name="5. jelölőszín" xfId="18" xr:uid="{00000000-0005-0000-0000-000011000000}"/>
    <cellStyle name="6. jelölőszín" xfId="19" xr:uid="{00000000-0005-0000-0000-000012000000}"/>
    <cellStyle name="60% - 1. jelölőszín 2" xfId="20" xr:uid="{00000000-0005-0000-0000-000013000000}"/>
    <cellStyle name="60% - 2. jelölőszín 2" xfId="21" xr:uid="{00000000-0005-0000-0000-000014000000}"/>
    <cellStyle name="60% - 3. jelölőszín 2" xfId="22" xr:uid="{00000000-0005-0000-0000-000015000000}"/>
    <cellStyle name="60% - 4. jelölőszín 2" xfId="23" xr:uid="{00000000-0005-0000-0000-000016000000}"/>
    <cellStyle name="60% - 5. jelölőszín 2" xfId="24" xr:uid="{00000000-0005-0000-0000-000017000000}"/>
    <cellStyle name="60% - 6. jelölőszín 2" xfId="25" xr:uid="{00000000-0005-0000-0000-000018000000}"/>
    <cellStyle name="Bevitel 2" xfId="26" xr:uid="{00000000-0005-0000-0000-000019000000}"/>
    <cellStyle name="Cím 2" xfId="27" xr:uid="{00000000-0005-0000-0000-00001A000000}"/>
    <cellStyle name="Címsor 1 2" xfId="28" xr:uid="{00000000-0005-0000-0000-00001B000000}"/>
    <cellStyle name="Címsor 2 2" xfId="29" xr:uid="{00000000-0005-0000-0000-00001C000000}"/>
    <cellStyle name="Címsor 3 2" xfId="30" xr:uid="{00000000-0005-0000-0000-00001D000000}"/>
    <cellStyle name="Címsor 4 2" xfId="31" xr:uid="{00000000-0005-0000-0000-00001E000000}"/>
    <cellStyle name="Ellenőrzőcella 2" xfId="32" xr:uid="{00000000-0005-0000-0000-00001F000000}"/>
    <cellStyle name="Figyelmeztetés 2" xfId="33" xr:uid="{00000000-0005-0000-0000-000020000000}"/>
    <cellStyle name="Hivatkozás 2" xfId="34" xr:uid="{00000000-0005-0000-0000-000021000000}"/>
    <cellStyle name="Hivatkozott cella 2" xfId="35" xr:uid="{00000000-0005-0000-0000-000022000000}"/>
    <cellStyle name="Jegyzet 2" xfId="36" xr:uid="{00000000-0005-0000-0000-000023000000}"/>
    <cellStyle name="Jegyzet 3" xfId="37" xr:uid="{00000000-0005-0000-0000-000024000000}"/>
    <cellStyle name="Jelölőszín (1) 2" xfId="38" xr:uid="{00000000-0005-0000-0000-000025000000}"/>
    <cellStyle name="Jelölőszín (1) 3" xfId="39" xr:uid="{00000000-0005-0000-0000-000026000000}"/>
    <cellStyle name="Jelölőszín (1) 4" xfId="40" xr:uid="{00000000-0005-0000-0000-000027000000}"/>
    <cellStyle name="Jelölőszín (2) 2" xfId="41" xr:uid="{00000000-0005-0000-0000-000028000000}"/>
    <cellStyle name="Jelölőszín (2) 3" xfId="42" xr:uid="{00000000-0005-0000-0000-000029000000}"/>
    <cellStyle name="Jelölőszín (2) 4" xfId="43" xr:uid="{00000000-0005-0000-0000-00002A000000}"/>
    <cellStyle name="Jelölőszín (3) 2" xfId="44" xr:uid="{00000000-0005-0000-0000-00002B000000}"/>
    <cellStyle name="Jelölőszín (3) 3" xfId="45" xr:uid="{00000000-0005-0000-0000-00002C000000}"/>
    <cellStyle name="Jelölőszín (3) 4" xfId="46" xr:uid="{00000000-0005-0000-0000-00002D000000}"/>
    <cellStyle name="Jelölőszín (4) 2" xfId="47" xr:uid="{00000000-0005-0000-0000-00002E000000}"/>
    <cellStyle name="Jelölőszín (4) 3" xfId="48" xr:uid="{00000000-0005-0000-0000-00002F000000}"/>
    <cellStyle name="Jelölőszín (4) 4" xfId="49" xr:uid="{00000000-0005-0000-0000-000030000000}"/>
    <cellStyle name="Jelölőszín (5) 2" xfId="50" xr:uid="{00000000-0005-0000-0000-000031000000}"/>
    <cellStyle name="Jelölőszín (5) 3" xfId="51" xr:uid="{00000000-0005-0000-0000-000032000000}"/>
    <cellStyle name="Jelölőszín (5) 4" xfId="52" xr:uid="{00000000-0005-0000-0000-000033000000}"/>
    <cellStyle name="Jelölőszín (6) 2" xfId="53" xr:uid="{00000000-0005-0000-0000-000034000000}"/>
    <cellStyle name="Jelölőszín (6) 3" xfId="54" xr:uid="{00000000-0005-0000-0000-000035000000}"/>
    <cellStyle name="Jelölőszín (6) 4" xfId="55" xr:uid="{00000000-0005-0000-0000-000036000000}"/>
    <cellStyle name="Jelölőszín 1" xfId="56" xr:uid="{00000000-0005-0000-0000-000037000000}"/>
    <cellStyle name="Jelölőszín 1 2" xfId="57" xr:uid="{00000000-0005-0000-0000-000038000000}"/>
    <cellStyle name="Jelölőszín 1_Munka1" xfId="58" xr:uid="{00000000-0005-0000-0000-000039000000}"/>
    <cellStyle name="Jelölőszín 2" xfId="59" xr:uid="{00000000-0005-0000-0000-00003A000000}"/>
    <cellStyle name="Jelölőszín 2 2" xfId="60" xr:uid="{00000000-0005-0000-0000-00003B000000}"/>
    <cellStyle name="Jelölőszín 2_Munka1" xfId="61" xr:uid="{00000000-0005-0000-0000-00003C000000}"/>
    <cellStyle name="Jelölőszín 3" xfId="62" xr:uid="{00000000-0005-0000-0000-00003D000000}"/>
    <cellStyle name="Jelölőszín 3 2" xfId="63" xr:uid="{00000000-0005-0000-0000-00003E000000}"/>
    <cellStyle name="Jelölőszín 3_Munka1" xfId="64" xr:uid="{00000000-0005-0000-0000-00003F000000}"/>
    <cellStyle name="Jelölőszín 4" xfId="65" xr:uid="{00000000-0005-0000-0000-000040000000}"/>
    <cellStyle name="Jelölőszín 4 2" xfId="66" xr:uid="{00000000-0005-0000-0000-000041000000}"/>
    <cellStyle name="Jelölőszín 4_Munka1" xfId="67" xr:uid="{00000000-0005-0000-0000-000042000000}"/>
    <cellStyle name="Jelölőszín 5" xfId="68" xr:uid="{00000000-0005-0000-0000-000043000000}"/>
    <cellStyle name="Jelölőszín 5 2" xfId="69" xr:uid="{00000000-0005-0000-0000-000044000000}"/>
    <cellStyle name="Jelölőszín 5_Munka1" xfId="70" xr:uid="{00000000-0005-0000-0000-000045000000}"/>
    <cellStyle name="Jelölőszín 6" xfId="71" xr:uid="{00000000-0005-0000-0000-000046000000}"/>
    <cellStyle name="Jelölőszín 6 2" xfId="72" xr:uid="{00000000-0005-0000-0000-000047000000}"/>
    <cellStyle name="Jelölőszín 6_Munka1" xfId="73" xr:uid="{00000000-0005-0000-0000-000048000000}"/>
    <cellStyle name="Jó 2" xfId="74" xr:uid="{00000000-0005-0000-0000-000049000000}"/>
    <cellStyle name="Kimenet 2" xfId="75" xr:uid="{00000000-0005-0000-0000-00004A000000}"/>
    <cellStyle name="Magyarázó szöveg 2" xfId="76" xr:uid="{00000000-0005-0000-0000-00004B000000}"/>
    <cellStyle name="Normál" xfId="0" builtinId="0"/>
    <cellStyle name="Normál 10" xfId="77" xr:uid="{00000000-0005-0000-0000-00004D000000}"/>
    <cellStyle name="Normál 11" xfId="78" xr:uid="{00000000-0005-0000-0000-00004E000000}"/>
    <cellStyle name="Normál 12" xfId="79" xr:uid="{00000000-0005-0000-0000-00004F000000}"/>
    <cellStyle name="Normál 2" xfId="80" xr:uid="{00000000-0005-0000-0000-000050000000}"/>
    <cellStyle name="Normál 2 2" xfId="81" xr:uid="{00000000-0005-0000-0000-000051000000}"/>
    <cellStyle name="Normál 2_Bt levelező" xfId="82" xr:uid="{00000000-0005-0000-0000-000052000000}"/>
    <cellStyle name="Normál 3" xfId="83" xr:uid="{00000000-0005-0000-0000-000053000000}"/>
    <cellStyle name="Normál 3 2" xfId="84" xr:uid="{00000000-0005-0000-0000-000054000000}"/>
    <cellStyle name="Normál 3_biztonságtechnika nappali" xfId="85" xr:uid="{00000000-0005-0000-0000-000055000000}"/>
    <cellStyle name="Normál 4" xfId="86" xr:uid="{00000000-0005-0000-0000-000056000000}"/>
    <cellStyle name="Normál 5" xfId="87" xr:uid="{00000000-0005-0000-0000-000057000000}"/>
    <cellStyle name="Normál 6" xfId="88" xr:uid="{00000000-0005-0000-0000-000058000000}"/>
    <cellStyle name="Normál 7" xfId="89" xr:uid="{00000000-0005-0000-0000-000059000000}"/>
    <cellStyle name="Normál 8" xfId="90" xr:uid="{00000000-0005-0000-0000-00005A000000}"/>
    <cellStyle name="Normál 9" xfId="91" xr:uid="{00000000-0005-0000-0000-00005B000000}"/>
    <cellStyle name="Normál_mechatronika nappali" xfId="92" xr:uid="{00000000-0005-0000-0000-00005C000000}"/>
    <cellStyle name="Összesen 2" xfId="93" xr:uid="{00000000-0005-0000-0000-00005D000000}"/>
    <cellStyle name="Rossz 2" xfId="94" xr:uid="{00000000-0005-0000-0000-00005E000000}"/>
    <cellStyle name="Semleges 2" xfId="95" xr:uid="{00000000-0005-0000-0000-00005F000000}"/>
    <cellStyle name="Számítás 2" xfId="96" xr:uid="{00000000-0005-0000-0000-000060000000}"/>
    <cellStyle name="Százalék 2" xfId="97" xr:uid="{00000000-0005-0000-0000-000061000000}"/>
    <cellStyle name="Százalék 3" xfId="98" xr:uid="{00000000-0005-0000-0000-000062000000}"/>
  </cellStyles>
  <dxfs count="4"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0"/>
  <sheetViews>
    <sheetView tabSelected="1" zoomScale="98" zoomScaleNormal="98" workbookViewId="0"/>
  </sheetViews>
  <sheetFormatPr defaultColWidth="12.5703125" defaultRowHeight="15" customHeight="1" x14ac:dyDescent="0.2"/>
  <cols>
    <col min="1" max="1" width="3.28515625" style="4" customWidth="1"/>
    <col min="2" max="2" width="14.28515625" style="311" customWidth="1"/>
    <col min="3" max="3" width="35.85546875" style="4" customWidth="1"/>
    <col min="4" max="4" width="13.42578125" style="4" bestFit="1" customWidth="1"/>
    <col min="5" max="5" width="7.7109375" style="4" customWidth="1"/>
    <col min="6" max="6" width="3.28515625" style="4" bestFit="1" customWidth="1"/>
    <col min="7" max="9" width="2" style="4" customWidth="1"/>
    <col min="10" max="10" width="3.85546875" style="4" bestFit="1" customWidth="1"/>
    <col min="11" max="11" width="3.28515625" style="4" bestFit="1" customWidth="1"/>
    <col min="12" max="14" width="2" style="4" customWidth="1"/>
    <col min="15" max="15" width="3.85546875" style="4" bestFit="1" customWidth="1"/>
    <col min="16" max="19" width="2" style="4" customWidth="1"/>
    <col min="20" max="20" width="3.85546875" style="4" bestFit="1" customWidth="1"/>
    <col min="21" max="21" width="3.28515625" style="4" bestFit="1" customWidth="1"/>
    <col min="22" max="24" width="2" style="4" customWidth="1"/>
    <col min="25" max="25" width="3.85546875" style="4" bestFit="1" customWidth="1"/>
    <col min="26" max="27" width="2" style="4" customWidth="1"/>
    <col min="28" max="28" width="3.28515625" style="4" bestFit="1" customWidth="1"/>
    <col min="29" max="29" width="2" style="4" customWidth="1"/>
    <col min="30" max="30" width="3.85546875" style="4" bestFit="1" customWidth="1"/>
    <col min="31" max="34" width="2.7109375" style="4" customWidth="1"/>
    <col min="35" max="35" width="3.28515625" style="4" bestFit="1" customWidth="1"/>
    <col min="36" max="39" width="2.7109375" style="4" customWidth="1"/>
    <col min="40" max="40" width="3.85546875" style="4" bestFit="1" customWidth="1"/>
    <col min="41" max="41" width="40.7109375" style="4" customWidth="1"/>
    <col min="42" max="42" width="79.42578125" style="4" customWidth="1"/>
    <col min="43" max="16384" width="12.5703125" style="4"/>
  </cols>
  <sheetData>
    <row r="1" spans="1:42" ht="15" customHeight="1" x14ac:dyDescent="0.2">
      <c r="A1" s="216" t="s">
        <v>0</v>
      </c>
      <c r="B1" s="276"/>
      <c r="C1" s="216"/>
    </row>
    <row r="2" spans="1:42" ht="15" customHeight="1" x14ac:dyDescent="0.2">
      <c r="A2" s="216" t="s">
        <v>1</v>
      </c>
      <c r="B2" s="276"/>
      <c r="C2" s="216"/>
    </row>
    <row r="3" spans="1:42" ht="12.75" customHeight="1" x14ac:dyDescent="0.2">
      <c r="A3" s="2" t="s">
        <v>2</v>
      </c>
      <c r="B3" s="277"/>
      <c r="C3" s="2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1"/>
      <c r="Q3" s="1"/>
      <c r="R3" s="1"/>
      <c r="S3" s="261"/>
      <c r="T3" s="257"/>
      <c r="U3" s="257"/>
      <c r="V3" s="257"/>
      <c r="W3" s="257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3"/>
      <c r="AP3" s="1"/>
    </row>
    <row r="4" spans="1:42" ht="12.75" customHeight="1" x14ac:dyDescent="0.2">
      <c r="A4" s="2" t="s">
        <v>3</v>
      </c>
      <c r="B4" s="277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3"/>
      <c r="AP4" s="1"/>
    </row>
    <row r="5" spans="1:42" ht="13.5" customHeight="1" x14ac:dyDescent="0.2">
      <c r="A5" s="2"/>
      <c r="B5" s="277"/>
      <c r="C5" s="2"/>
      <c r="D5" s="2"/>
      <c r="E5" s="1"/>
      <c r="F5" s="261" t="s">
        <v>4</v>
      </c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16"/>
      <c r="AP5" s="1"/>
    </row>
    <row r="6" spans="1:42" ht="13.5" customHeight="1" x14ac:dyDescent="0.2">
      <c r="A6" s="2"/>
      <c r="B6" s="277"/>
      <c r="C6" s="2"/>
      <c r="D6" s="2"/>
      <c r="E6" s="1"/>
      <c r="F6" s="1"/>
      <c r="G6" s="2"/>
      <c r="H6" s="2"/>
      <c r="I6" s="2"/>
      <c r="J6" s="2"/>
      <c r="K6" s="2"/>
      <c r="L6" s="2"/>
      <c r="M6" s="2"/>
      <c r="N6" s="261" t="s">
        <v>5</v>
      </c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16"/>
      <c r="AP6" s="1"/>
    </row>
    <row r="7" spans="1:42" ht="12.75" customHeight="1" thickBot="1" x14ac:dyDescent="0.25">
      <c r="A7" s="2"/>
      <c r="B7" s="277"/>
      <c r="C7" s="2"/>
      <c r="D7" s="2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1"/>
    </row>
    <row r="8" spans="1:42" ht="13.5" customHeight="1" thickBot="1" x14ac:dyDescent="0.25">
      <c r="A8" s="262"/>
      <c r="B8" s="255"/>
      <c r="C8" s="255"/>
      <c r="D8" s="255"/>
      <c r="E8" s="271" t="s">
        <v>6</v>
      </c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3"/>
      <c r="AO8" s="249"/>
      <c r="AP8" s="1"/>
    </row>
    <row r="9" spans="1:42" ht="12.75" customHeight="1" thickBot="1" x14ac:dyDescent="0.25">
      <c r="A9" s="250" t="s">
        <v>7</v>
      </c>
      <c r="B9" s="278" t="s">
        <v>8</v>
      </c>
      <c r="C9" s="253" t="s">
        <v>9</v>
      </c>
      <c r="D9" s="268" t="s">
        <v>10</v>
      </c>
      <c r="E9" s="264" t="s">
        <v>11</v>
      </c>
      <c r="F9" s="274" t="s">
        <v>12</v>
      </c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75"/>
      <c r="AO9" s="256"/>
      <c r="AP9" s="1"/>
    </row>
    <row r="10" spans="1:42" ht="13.5" customHeight="1" thickBot="1" x14ac:dyDescent="0.25">
      <c r="A10" s="251"/>
      <c r="B10" s="279"/>
      <c r="C10" s="251"/>
      <c r="D10" s="269"/>
      <c r="E10" s="265"/>
      <c r="F10" s="9"/>
      <c r="G10" s="6"/>
      <c r="H10" s="6" t="s">
        <v>13</v>
      </c>
      <c r="I10" s="6"/>
      <c r="J10" s="7"/>
      <c r="K10" s="6"/>
      <c r="L10" s="6"/>
      <c r="M10" s="6" t="s">
        <v>14</v>
      </c>
      <c r="N10" s="6"/>
      <c r="O10" s="7"/>
      <c r="P10" s="6"/>
      <c r="Q10" s="6"/>
      <c r="R10" s="8" t="s">
        <v>15</v>
      </c>
      <c r="S10" s="6"/>
      <c r="T10" s="7"/>
      <c r="U10" s="6"/>
      <c r="V10" s="6"/>
      <c r="W10" s="8" t="s">
        <v>16</v>
      </c>
      <c r="X10" s="6"/>
      <c r="Y10" s="7"/>
      <c r="Z10" s="6"/>
      <c r="AA10" s="6"/>
      <c r="AB10" s="8" t="s">
        <v>17</v>
      </c>
      <c r="AC10" s="6"/>
      <c r="AD10" s="7"/>
      <c r="AE10" s="9"/>
      <c r="AF10" s="6"/>
      <c r="AG10" s="6" t="s">
        <v>18</v>
      </c>
      <c r="AH10" s="6"/>
      <c r="AI10" s="7"/>
      <c r="AJ10" s="9"/>
      <c r="AK10" s="6"/>
      <c r="AL10" s="6" t="s">
        <v>19</v>
      </c>
      <c r="AM10" s="6"/>
      <c r="AN10" s="157"/>
      <c r="AO10" s="256"/>
      <c r="AP10" s="1"/>
    </row>
    <row r="11" spans="1:42" ht="13.5" customHeight="1" thickBot="1" x14ac:dyDescent="0.25">
      <c r="A11" s="252"/>
      <c r="B11" s="280"/>
      <c r="C11" s="252"/>
      <c r="D11" s="270"/>
      <c r="E11" s="266"/>
      <c r="F11" s="45" t="s">
        <v>20</v>
      </c>
      <c r="G11" s="45" t="s">
        <v>21</v>
      </c>
      <c r="H11" s="45" t="s">
        <v>22</v>
      </c>
      <c r="I11" s="45" t="s">
        <v>23</v>
      </c>
      <c r="J11" s="45" t="s">
        <v>24</v>
      </c>
      <c r="K11" s="25" t="s">
        <v>20</v>
      </c>
      <c r="L11" s="37" t="s">
        <v>21</v>
      </c>
      <c r="M11" s="37" t="s">
        <v>22</v>
      </c>
      <c r="N11" s="37" t="s">
        <v>23</v>
      </c>
      <c r="O11" s="27" t="s">
        <v>24</v>
      </c>
      <c r="P11" s="37" t="s">
        <v>20</v>
      </c>
      <c r="Q11" s="37" t="s">
        <v>21</v>
      </c>
      <c r="R11" s="37" t="s">
        <v>22</v>
      </c>
      <c r="S11" s="37" t="s">
        <v>23</v>
      </c>
      <c r="T11" s="37" t="s">
        <v>24</v>
      </c>
      <c r="U11" s="25" t="s">
        <v>20</v>
      </c>
      <c r="V11" s="37" t="s">
        <v>21</v>
      </c>
      <c r="W11" s="37" t="s">
        <v>22</v>
      </c>
      <c r="X11" s="37" t="s">
        <v>23</v>
      </c>
      <c r="Y11" s="27" t="s">
        <v>24</v>
      </c>
      <c r="Z11" s="37" t="s">
        <v>20</v>
      </c>
      <c r="AA11" s="37" t="s">
        <v>21</v>
      </c>
      <c r="AB11" s="37" t="s">
        <v>22</v>
      </c>
      <c r="AC11" s="37" t="s">
        <v>23</v>
      </c>
      <c r="AD11" s="27" t="s">
        <v>24</v>
      </c>
      <c r="AE11" s="45" t="s">
        <v>20</v>
      </c>
      <c r="AF11" s="45" t="s">
        <v>21</v>
      </c>
      <c r="AG11" s="45" t="s">
        <v>22</v>
      </c>
      <c r="AH11" s="45" t="s">
        <v>23</v>
      </c>
      <c r="AI11" s="46" t="s">
        <v>24</v>
      </c>
      <c r="AJ11" s="45" t="s">
        <v>20</v>
      </c>
      <c r="AK11" s="45" t="s">
        <v>21</v>
      </c>
      <c r="AL11" s="45" t="s">
        <v>22</v>
      </c>
      <c r="AM11" s="45" t="s">
        <v>23</v>
      </c>
      <c r="AN11" s="158" t="s">
        <v>24</v>
      </c>
      <c r="AO11" s="256"/>
      <c r="AP11" s="1"/>
    </row>
    <row r="12" spans="1:42" ht="16.5" customHeight="1" thickBot="1" x14ac:dyDescent="0.25">
      <c r="A12" s="254" t="s">
        <v>25</v>
      </c>
      <c r="B12" s="255"/>
      <c r="C12" s="267"/>
      <c r="D12" s="9">
        <f>SUM(D13:D21)</f>
        <v>33</v>
      </c>
      <c r="E12" s="159">
        <f>SUM(E13:E21)</f>
        <v>40</v>
      </c>
      <c r="F12" s="160">
        <f>SUM(F13:F21)</f>
        <v>7</v>
      </c>
      <c r="G12" s="161">
        <f>SUM(G13:G21)</f>
        <v>4</v>
      </c>
      <c r="H12" s="161">
        <f>SUM(H13:H21)</f>
        <v>2</v>
      </c>
      <c r="I12" s="161"/>
      <c r="J12" s="162">
        <f>SUM(J13:J21)</f>
        <v>17</v>
      </c>
      <c r="K12" s="163">
        <f>SUM(K13:K21)</f>
        <v>6</v>
      </c>
      <c r="L12" s="161">
        <f>SUM(L13:L21)</f>
        <v>4</v>
      </c>
      <c r="M12" s="161">
        <f>SUM(M13:M21)</f>
        <v>2</v>
      </c>
      <c r="N12" s="161"/>
      <c r="O12" s="164">
        <f t="shared" ref="O12:W12" si="0">SUM(O13:O21)</f>
        <v>13</v>
      </c>
      <c r="P12" s="160">
        <f t="shared" si="0"/>
        <v>2</v>
      </c>
      <c r="Q12" s="161">
        <f t="shared" si="0"/>
        <v>0</v>
      </c>
      <c r="R12" s="161">
        <f t="shared" si="0"/>
        <v>2</v>
      </c>
      <c r="S12" s="161">
        <f t="shared" si="0"/>
        <v>0</v>
      </c>
      <c r="T12" s="162">
        <f t="shared" si="0"/>
        <v>5</v>
      </c>
      <c r="U12" s="163">
        <f t="shared" si="0"/>
        <v>2</v>
      </c>
      <c r="V12" s="161">
        <f t="shared" si="0"/>
        <v>2</v>
      </c>
      <c r="W12" s="161">
        <f t="shared" si="0"/>
        <v>0</v>
      </c>
      <c r="X12" s="161"/>
      <c r="Y12" s="164">
        <f>SUM(Y13:Y21)</f>
        <v>5</v>
      </c>
      <c r="Z12" s="160">
        <f>SUM(Z13:Z21)</f>
        <v>0</v>
      </c>
      <c r="AA12" s="161">
        <f>SUM(AA13:AA21)</f>
        <v>0</v>
      </c>
      <c r="AB12" s="161">
        <f>SUM(AB13:AB21)</f>
        <v>0</v>
      </c>
      <c r="AC12" s="161"/>
      <c r="AD12" s="162">
        <f>SUM(AD13:AD21)</f>
        <v>0</v>
      </c>
      <c r="AE12" s="163">
        <f>SUM(AE13:AE21)</f>
        <v>0</v>
      </c>
      <c r="AF12" s="161">
        <f>SUM(AF13:AF21)</f>
        <v>0</v>
      </c>
      <c r="AG12" s="161">
        <f>SUM(AG13:AG21)</f>
        <v>0</v>
      </c>
      <c r="AH12" s="161"/>
      <c r="AI12" s="164">
        <f>SUM(AI13:AI21)</f>
        <v>0</v>
      </c>
      <c r="AJ12" s="163">
        <f>SUM(AJ13:AJ21)</f>
        <v>0</v>
      </c>
      <c r="AK12" s="161">
        <f>SUM(AK13:AK21)</f>
        <v>0</v>
      </c>
      <c r="AL12" s="161">
        <f>SUM(AL13:AL21)</f>
        <v>0</v>
      </c>
      <c r="AM12" s="161"/>
      <c r="AN12" s="165">
        <f>SUM(AN13:AN21)</f>
        <v>0</v>
      </c>
      <c r="AO12" s="263"/>
      <c r="AP12" s="1"/>
    </row>
    <row r="13" spans="1:42" ht="15.75" customHeight="1" x14ac:dyDescent="0.2">
      <c r="A13" s="49">
        <v>1</v>
      </c>
      <c r="B13" s="281" t="s">
        <v>26</v>
      </c>
      <c r="C13" s="207" t="s">
        <v>27</v>
      </c>
      <c r="D13" s="42">
        <f t="shared" ref="D13:D21" si="1">SUM(F13,G13,H13,K13,L13,M13,P13,Q13,R13,U13,V13,W13,Z13,AA13,AB13,AE13,AF13,AG13,AJ13,AK13,AL13)</f>
        <v>4</v>
      </c>
      <c r="E13" s="50">
        <f t="shared" ref="E13:E21" si="2">SUM(J13,O13,T13,Y13,AD13,AI13,AN13)</f>
        <v>5</v>
      </c>
      <c r="F13" s="51">
        <v>2</v>
      </c>
      <c r="G13" s="52">
        <v>2</v>
      </c>
      <c r="H13" s="52">
        <v>0</v>
      </c>
      <c r="I13" s="52" t="s">
        <v>28</v>
      </c>
      <c r="J13" s="53">
        <v>5</v>
      </c>
      <c r="K13" s="51"/>
      <c r="L13" s="52"/>
      <c r="M13" s="52"/>
      <c r="N13" s="52"/>
      <c r="O13" s="53"/>
      <c r="P13" s="51"/>
      <c r="Q13" s="52"/>
      <c r="R13" s="52"/>
      <c r="S13" s="52"/>
      <c r="T13" s="53"/>
      <c r="U13" s="51"/>
      <c r="V13" s="52"/>
      <c r="W13" s="52"/>
      <c r="X13" s="52"/>
      <c r="Y13" s="53"/>
      <c r="Z13" s="51"/>
      <c r="AA13" s="52"/>
      <c r="AB13" s="52"/>
      <c r="AC13" s="52"/>
      <c r="AD13" s="53"/>
      <c r="AE13" s="51"/>
      <c r="AF13" s="52"/>
      <c r="AG13" s="52"/>
      <c r="AH13" s="52"/>
      <c r="AI13" s="53"/>
      <c r="AJ13" s="51"/>
      <c r="AK13" s="52"/>
      <c r="AL13" s="52"/>
      <c r="AM13" s="52"/>
      <c r="AN13" s="53"/>
      <c r="AO13" s="55"/>
      <c r="AP13" s="1"/>
    </row>
    <row r="14" spans="1:42" ht="15.75" customHeight="1" x14ac:dyDescent="0.2">
      <c r="A14" s="33">
        <v>2</v>
      </c>
      <c r="B14" s="282" t="s">
        <v>29</v>
      </c>
      <c r="C14" s="207" t="s">
        <v>30</v>
      </c>
      <c r="D14" s="56">
        <f t="shared" si="1"/>
        <v>4</v>
      </c>
      <c r="E14" s="50">
        <f t="shared" si="2"/>
        <v>4</v>
      </c>
      <c r="F14" s="51"/>
      <c r="G14" s="52"/>
      <c r="H14" s="52"/>
      <c r="I14" s="52"/>
      <c r="J14" s="53"/>
      <c r="K14" s="51">
        <v>2</v>
      </c>
      <c r="L14" s="52">
        <v>2</v>
      </c>
      <c r="M14" s="52">
        <v>0</v>
      </c>
      <c r="N14" s="52" t="s">
        <v>28</v>
      </c>
      <c r="O14" s="53">
        <v>4</v>
      </c>
      <c r="P14" s="51"/>
      <c r="Q14" s="52"/>
      <c r="R14" s="52"/>
      <c r="S14" s="52"/>
      <c r="T14" s="53"/>
      <c r="U14" s="51"/>
      <c r="V14" s="52"/>
      <c r="W14" s="52"/>
      <c r="X14" s="52"/>
      <c r="Y14" s="53"/>
      <c r="Z14" s="51"/>
      <c r="AA14" s="52"/>
      <c r="AB14" s="52"/>
      <c r="AC14" s="52"/>
      <c r="AD14" s="53"/>
      <c r="AE14" s="51"/>
      <c r="AF14" s="52"/>
      <c r="AG14" s="52"/>
      <c r="AH14" s="52"/>
      <c r="AI14" s="53"/>
      <c r="AJ14" s="51"/>
      <c r="AK14" s="52"/>
      <c r="AL14" s="52"/>
      <c r="AM14" s="52"/>
      <c r="AN14" s="53"/>
      <c r="AO14" s="57" t="s">
        <v>31</v>
      </c>
      <c r="AP14" s="1"/>
    </row>
    <row r="15" spans="1:42" ht="15.75" customHeight="1" x14ac:dyDescent="0.2">
      <c r="A15" s="33">
        <v>3</v>
      </c>
      <c r="B15" s="283" t="s">
        <v>32</v>
      </c>
      <c r="C15" s="207" t="s">
        <v>33</v>
      </c>
      <c r="D15" s="56">
        <f t="shared" si="1"/>
        <v>4</v>
      </c>
      <c r="E15" s="50">
        <f t="shared" si="2"/>
        <v>5</v>
      </c>
      <c r="F15" s="51"/>
      <c r="G15" s="52"/>
      <c r="H15" s="52"/>
      <c r="I15" s="52"/>
      <c r="J15" s="53"/>
      <c r="K15" s="51"/>
      <c r="L15" s="52"/>
      <c r="M15" s="52"/>
      <c r="N15" s="52"/>
      <c r="O15" s="53"/>
      <c r="P15" s="51">
        <v>2</v>
      </c>
      <c r="Q15" s="52">
        <v>0</v>
      </c>
      <c r="R15" s="52">
        <v>2</v>
      </c>
      <c r="S15" s="52" t="s">
        <v>28</v>
      </c>
      <c r="T15" s="53">
        <v>5</v>
      </c>
      <c r="U15" s="51"/>
      <c r="V15" s="52"/>
      <c r="W15" s="52"/>
      <c r="X15" s="52"/>
      <c r="Y15" s="53"/>
      <c r="Z15" s="51"/>
      <c r="AA15" s="52"/>
      <c r="AB15" s="52"/>
      <c r="AC15" s="52"/>
      <c r="AD15" s="53"/>
      <c r="AE15" s="51"/>
      <c r="AF15" s="52"/>
      <c r="AG15" s="52"/>
      <c r="AH15" s="52"/>
      <c r="AI15" s="53"/>
      <c r="AJ15" s="51"/>
      <c r="AK15" s="52"/>
      <c r="AL15" s="52"/>
      <c r="AM15" s="52"/>
      <c r="AN15" s="53"/>
      <c r="AO15" s="57" t="s">
        <v>34</v>
      </c>
      <c r="AP15" s="1"/>
    </row>
    <row r="16" spans="1:42" ht="15.75" customHeight="1" x14ac:dyDescent="0.2">
      <c r="A16" s="33">
        <v>4</v>
      </c>
      <c r="B16" s="283" t="s">
        <v>26</v>
      </c>
      <c r="C16" s="208" t="s">
        <v>35</v>
      </c>
      <c r="D16" s="59">
        <f t="shared" si="1"/>
        <v>4</v>
      </c>
      <c r="E16" s="60">
        <f t="shared" si="2"/>
        <v>4</v>
      </c>
      <c r="F16" s="10">
        <v>2</v>
      </c>
      <c r="G16" s="11">
        <v>2</v>
      </c>
      <c r="H16" s="11">
        <v>0</v>
      </c>
      <c r="I16" s="11" t="s">
        <v>36</v>
      </c>
      <c r="J16" s="12">
        <v>4</v>
      </c>
      <c r="K16" s="10"/>
      <c r="L16" s="11"/>
      <c r="M16" s="11"/>
      <c r="N16" s="11"/>
      <c r="O16" s="12"/>
      <c r="P16" s="10"/>
      <c r="Q16" s="11"/>
      <c r="R16" s="11"/>
      <c r="S16" s="11"/>
      <c r="T16" s="12"/>
      <c r="U16" s="10"/>
      <c r="V16" s="11"/>
      <c r="W16" s="11"/>
      <c r="X16" s="11"/>
      <c r="Y16" s="12"/>
      <c r="Z16" s="10"/>
      <c r="AA16" s="11"/>
      <c r="AB16" s="11"/>
      <c r="AC16" s="11"/>
      <c r="AD16" s="12"/>
      <c r="AE16" s="10"/>
      <c r="AF16" s="11"/>
      <c r="AG16" s="11"/>
      <c r="AH16" s="11"/>
      <c r="AI16" s="12"/>
      <c r="AJ16" s="10"/>
      <c r="AK16" s="11"/>
      <c r="AL16" s="11"/>
      <c r="AM16" s="11"/>
      <c r="AN16" s="12"/>
      <c r="AO16" s="57"/>
      <c r="AP16" s="1"/>
    </row>
    <row r="17" spans="1:42" ht="15.75" customHeight="1" x14ac:dyDescent="0.2">
      <c r="A17" s="33">
        <v>5</v>
      </c>
      <c r="B17" s="284" t="s">
        <v>37</v>
      </c>
      <c r="C17" s="58" t="s">
        <v>38</v>
      </c>
      <c r="D17" s="59">
        <f t="shared" si="1"/>
        <v>2</v>
      </c>
      <c r="E17" s="60">
        <f t="shared" si="2"/>
        <v>4</v>
      </c>
      <c r="F17" s="10">
        <v>2</v>
      </c>
      <c r="G17" s="11">
        <v>0</v>
      </c>
      <c r="H17" s="11">
        <v>0</v>
      </c>
      <c r="I17" s="11" t="s">
        <v>36</v>
      </c>
      <c r="J17" s="12">
        <v>4</v>
      </c>
      <c r="K17" s="10"/>
      <c r="L17" s="11"/>
      <c r="M17" s="11"/>
      <c r="N17" s="11"/>
      <c r="O17" s="12"/>
      <c r="P17" s="10"/>
      <c r="Q17" s="11"/>
      <c r="R17" s="11"/>
      <c r="S17" s="11"/>
      <c r="T17" s="12"/>
      <c r="U17" s="10"/>
      <c r="V17" s="11"/>
      <c r="W17" s="11"/>
      <c r="X17" s="11"/>
      <c r="Y17" s="12"/>
      <c r="Z17" s="10"/>
      <c r="AA17" s="11"/>
      <c r="AB17" s="11"/>
      <c r="AC17" s="11"/>
      <c r="AD17" s="12"/>
      <c r="AE17" s="10"/>
      <c r="AF17" s="11"/>
      <c r="AG17" s="11"/>
      <c r="AH17" s="11"/>
      <c r="AI17" s="12"/>
      <c r="AJ17" s="10"/>
      <c r="AK17" s="11"/>
      <c r="AL17" s="11"/>
      <c r="AM17" s="11"/>
      <c r="AN17" s="12"/>
      <c r="AO17" s="57"/>
      <c r="AP17" s="1"/>
    </row>
    <row r="18" spans="1:42" ht="12.75" customHeight="1" x14ac:dyDescent="0.2">
      <c r="A18" s="33">
        <v>6</v>
      </c>
      <c r="B18" s="285" t="s">
        <v>39</v>
      </c>
      <c r="C18" s="208" t="s">
        <v>40</v>
      </c>
      <c r="D18" s="59">
        <f>SUM(F18,G18,H18,K18,L18,M18,P18,Q18,R18,U18,V18,W18,Z18,AA18,AB18,AE18,AF18,AG18,AJ18,AK18,AL18)</f>
        <v>4</v>
      </c>
      <c r="E18" s="60">
        <f>SUM(J18,O18,T18,Y18,AD18,AI18,AN18)</f>
        <v>5</v>
      </c>
      <c r="F18" s="10"/>
      <c r="G18" s="11"/>
      <c r="H18" s="11"/>
      <c r="I18" s="11"/>
      <c r="J18" s="12"/>
      <c r="K18" s="10">
        <v>2</v>
      </c>
      <c r="L18" s="11">
        <v>2</v>
      </c>
      <c r="M18" s="11">
        <v>0</v>
      </c>
      <c r="N18" s="11" t="s">
        <v>28</v>
      </c>
      <c r="O18" s="12">
        <v>5</v>
      </c>
      <c r="P18" s="10"/>
      <c r="Q18" s="11"/>
      <c r="R18" s="11"/>
      <c r="S18" s="11"/>
      <c r="T18" s="12"/>
      <c r="U18" s="10"/>
      <c r="V18" s="11"/>
      <c r="W18" s="11"/>
      <c r="X18" s="11"/>
      <c r="Y18" s="12"/>
      <c r="Z18" s="10"/>
      <c r="AA18" s="11"/>
      <c r="AB18" s="11"/>
      <c r="AC18" s="11"/>
      <c r="AD18" s="12"/>
      <c r="AE18" s="10"/>
      <c r="AF18" s="11"/>
      <c r="AG18" s="11"/>
      <c r="AH18" s="11"/>
      <c r="AI18" s="12"/>
      <c r="AJ18" s="10"/>
      <c r="AK18" s="11"/>
      <c r="AL18" s="11"/>
      <c r="AM18" s="11"/>
      <c r="AN18" s="12"/>
      <c r="AO18" s="57"/>
      <c r="AP18" s="1"/>
    </row>
    <row r="19" spans="1:42" ht="15.75" customHeight="1" x14ac:dyDescent="0.2">
      <c r="A19" s="33">
        <v>7</v>
      </c>
      <c r="B19" s="285" t="s">
        <v>41</v>
      </c>
      <c r="C19" s="208" t="s">
        <v>42</v>
      </c>
      <c r="D19" s="59">
        <f t="shared" si="1"/>
        <v>4</v>
      </c>
      <c r="E19" s="60">
        <f t="shared" si="2"/>
        <v>5</v>
      </c>
      <c r="F19" s="10"/>
      <c r="G19" s="11"/>
      <c r="H19" s="11"/>
      <c r="I19" s="11"/>
      <c r="J19" s="12"/>
      <c r="K19" s="10"/>
      <c r="L19" s="11"/>
      <c r="M19" s="11"/>
      <c r="N19" s="11"/>
      <c r="O19" s="12"/>
      <c r="P19" s="10"/>
      <c r="Q19" s="11"/>
      <c r="R19" s="11"/>
      <c r="S19" s="11"/>
      <c r="T19" s="12"/>
      <c r="U19" s="10">
        <v>2</v>
      </c>
      <c r="V19" s="11">
        <v>2</v>
      </c>
      <c r="W19" s="11">
        <v>0</v>
      </c>
      <c r="X19" s="11" t="s">
        <v>28</v>
      </c>
      <c r="Y19" s="12">
        <v>5</v>
      </c>
      <c r="Z19" s="10"/>
      <c r="AA19" s="11"/>
      <c r="AB19" s="11"/>
      <c r="AC19" s="11"/>
      <c r="AD19" s="12"/>
      <c r="AE19" s="10"/>
      <c r="AF19" s="11"/>
      <c r="AG19" s="11"/>
      <c r="AH19" s="11"/>
      <c r="AI19" s="12"/>
      <c r="AJ19" s="10"/>
      <c r="AK19" s="11"/>
      <c r="AL19" s="11"/>
      <c r="AM19" s="11"/>
      <c r="AN19" s="12"/>
      <c r="AO19" s="57" t="s">
        <v>40</v>
      </c>
      <c r="AP19" s="1"/>
    </row>
    <row r="20" spans="1:42" ht="15.75" customHeight="1" x14ac:dyDescent="0.2">
      <c r="A20" s="33">
        <v>8</v>
      </c>
      <c r="B20" s="284" t="s">
        <v>43</v>
      </c>
      <c r="C20" s="208" t="s">
        <v>44</v>
      </c>
      <c r="D20" s="59">
        <f t="shared" si="1"/>
        <v>3</v>
      </c>
      <c r="E20" s="60">
        <f t="shared" si="2"/>
        <v>4</v>
      </c>
      <c r="F20" s="10">
        <v>1</v>
      </c>
      <c r="G20" s="11">
        <v>0</v>
      </c>
      <c r="H20" s="11">
        <v>2</v>
      </c>
      <c r="I20" s="11" t="s">
        <v>28</v>
      </c>
      <c r="J20" s="12">
        <v>4</v>
      </c>
      <c r="K20" s="10"/>
      <c r="L20" s="11"/>
      <c r="M20" s="11"/>
      <c r="N20" s="11"/>
      <c r="O20" s="12"/>
      <c r="P20" s="10"/>
      <c r="Q20" s="11"/>
      <c r="R20" s="11"/>
      <c r="S20" s="11"/>
      <c r="T20" s="12"/>
      <c r="U20" s="10"/>
      <c r="V20" s="11"/>
      <c r="W20" s="11"/>
      <c r="X20" s="11"/>
      <c r="Y20" s="12"/>
      <c r="Z20" s="10"/>
      <c r="AA20" s="11"/>
      <c r="AB20" s="11"/>
      <c r="AC20" s="11"/>
      <c r="AD20" s="12"/>
      <c r="AE20" s="10"/>
      <c r="AF20" s="11"/>
      <c r="AG20" s="11"/>
      <c r="AH20" s="11"/>
      <c r="AI20" s="12"/>
      <c r="AJ20" s="10"/>
      <c r="AK20" s="11"/>
      <c r="AL20" s="11"/>
      <c r="AM20" s="11"/>
      <c r="AN20" s="12"/>
      <c r="AO20" s="61" t="s">
        <v>35</v>
      </c>
      <c r="AP20" s="1"/>
    </row>
    <row r="21" spans="1:42" ht="15.75" customHeight="1" thickBot="1" x14ac:dyDescent="0.25">
      <c r="A21" s="33">
        <v>9</v>
      </c>
      <c r="B21" s="286" t="s">
        <v>39</v>
      </c>
      <c r="C21" s="208" t="s">
        <v>45</v>
      </c>
      <c r="D21" s="59">
        <f t="shared" si="1"/>
        <v>4</v>
      </c>
      <c r="E21" s="60">
        <f t="shared" si="2"/>
        <v>4</v>
      </c>
      <c r="F21" s="10"/>
      <c r="G21" s="11"/>
      <c r="H21" s="11"/>
      <c r="I21" s="11"/>
      <c r="J21" s="12"/>
      <c r="K21" s="10">
        <v>2</v>
      </c>
      <c r="L21" s="11">
        <v>0</v>
      </c>
      <c r="M21" s="11">
        <v>2</v>
      </c>
      <c r="N21" s="11" t="s">
        <v>36</v>
      </c>
      <c r="O21" s="12">
        <v>4</v>
      </c>
      <c r="P21" s="10"/>
      <c r="Q21" s="11"/>
      <c r="R21" s="11"/>
      <c r="S21" s="11"/>
      <c r="T21" s="12"/>
      <c r="U21" s="10"/>
      <c r="V21" s="11"/>
      <c r="W21" s="11"/>
      <c r="X21" s="11"/>
      <c r="Y21" s="12"/>
      <c r="Z21" s="10"/>
      <c r="AA21" s="11"/>
      <c r="AB21" s="11"/>
      <c r="AC21" s="11"/>
      <c r="AD21" s="12"/>
      <c r="AE21" s="10"/>
      <c r="AF21" s="11"/>
      <c r="AG21" s="11"/>
      <c r="AH21" s="11"/>
      <c r="AI21" s="12"/>
      <c r="AJ21" s="10"/>
      <c r="AK21" s="11"/>
      <c r="AL21" s="11"/>
      <c r="AM21" s="11"/>
      <c r="AN21" s="12"/>
      <c r="AO21" s="57"/>
      <c r="AP21" s="1"/>
    </row>
    <row r="22" spans="1:42" ht="16.5" customHeight="1" thickBot="1" x14ac:dyDescent="0.25">
      <c r="A22" s="254" t="s">
        <v>46</v>
      </c>
      <c r="B22" s="255"/>
      <c r="C22" s="249"/>
      <c r="D22" s="38">
        <f>SUM(D23:D29)</f>
        <v>17</v>
      </c>
      <c r="E22" s="47">
        <f>SUM(E23:E29)</f>
        <v>22</v>
      </c>
      <c r="F22" s="63">
        <f>SUM(F23:F29)</f>
        <v>1</v>
      </c>
      <c r="G22" s="64">
        <f>SUM(G23:G29)</f>
        <v>2</v>
      </c>
      <c r="H22" s="64">
        <f>SUM(H23:H29)</f>
        <v>0</v>
      </c>
      <c r="I22" s="64"/>
      <c r="J22" s="48">
        <f>SUM(J23:J29)</f>
        <v>3</v>
      </c>
      <c r="K22" s="63">
        <f>SUM(K23:K29)</f>
        <v>1</v>
      </c>
      <c r="L22" s="64">
        <f>SUM(L23:L29)</f>
        <v>2</v>
      </c>
      <c r="M22" s="64">
        <f>SUM(M23:M29)</f>
        <v>0</v>
      </c>
      <c r="N22" s="64"/>
      <c r="O22" s="48">
        <f t="shared" ref="O22:W22" si="3">SUM(O23:O29)</f>
        <v>3</v>
      </c>
      <c r="P22" s="63">
        <f t="shared" si="3"/>
        <v>0</v>
      </c>
      <c r="Q22" s="64">
        <f t="shared" si="3"/>
        <v>2</v>
      </c>
      <c r="R22" s="64">
        <f t="shared" si="3"/>
        <v>0</v>
      </c>
      <c r="S22" s="64">
        <f t="shared" si="3"/>
        <v>0</v>
      </c>
      <c r="T22" s="65">
        <f t="shared" si="3"/>
        <v>3</v>
      </c>
      <c r="U22" s="63">
        <f t="shared" si="3"/>
        <v>2</v>
      </c>
      <c r="V22" s="64">
        <f t="shared" si="3"/>
        <v>2</v>
      </c>
      <c r="W22" s="64">
        <f t="shared" si="3"/>
        <v>0</v>
      </c>
      <c r="X22" s="64"/>
      <c r="Y22" s="48">
        <f>SUM(Y23:Y29)</f>
        <v>4</v>
      </c>
      <c r="Z22" s="63">
        <f>SUM(Z23:Z29)</f>
        <v>0</v>
      </c>
      <c r="AA22" s="64">
        <f>SUM(AA23:AA29)</f>
        <v>2</v>
      </c>
      <c r="AB22" s="64">
        <f>SUM(AB23:AB29)</f>
        <v>0</v>
      </c>
      <c r="AC22" s="64"/>
      <c r="AD22" s="48">
        <f>SUM(AD23:AD29)</f>
        <v>3</v>
      </c>
      <c r="AE22" s="63">
        <f>SUM(AE23:AE29)</f>
        <v>2</v>
      </c>
      <c r="AF22" s="64">
        <f>SUM(AF23:AF29)</f>
        <v>0</v>
      </c>
      <c r="AG22" s="64">
        <f>SUM(AG23:AG29)</f>
        <v>1</v>
      </c>
      <c r="AH22" s="64"/>
      <c r="AI22" s="48">
        <f>SUM(AI23:AI29)</f>
        <v>6</v>
      </c>
      <c r="AJ22" s="63">
        <f>SUM(AJ23:AJ29)</f>
        <v>0</v>
      </c>
      <c r="AK22" s="64">
        <f>SUM(AK23:AK29)</f>
        <v>0</v>
      </c>
      <c r="AL22" s="64">
        <f>SUM(AL23:AL29)</f>
        <v>0</v>
      </c>
      <c r="AM22" s="64"/>
      <c r="AN22" s="48">
        <f>SUM(AN23:AN29)</f>
        <v>0</v>
      </c>
      <c r="AO22" s="66"/>
      <c r="AP22" s="1"/>
    </row>
    <row r="23" spans="1:42" ht="15.75" customHeight="1" x14ac:dyDescent="0.2">
      <c r="A23" s="49">
        <v>10</v>
      </c>
      <c r="B23" s="287" t="s">
        <v>47</v>
      </c>
      <c r="C23" s="242" t="s">
        <v>48</v>
      </c>
      <c r="D23" s="199">
        <f t="shared" ref="D23:D29" si="4">SUM(F23,G23,H23,K23,L23,M23,P23,Q23,R23,U23,V23,W23,Z23,AA23,AB23,AE23,AF23,AG23,AJ23,AK23,AL23)</f>
        <v>2</v>
      </c>
      <c r="E23" s="50">
        <f t="shared" ref="E23:E29" si="5">SUM(J23,O23,T23,Y23,AD23,AI23,AN23)</f>
        <v>3</v>
      </c>
      <c r="F23" s="51"/>
      <c r="G23" s="52"/>
      <c r="H23" s="52"/>
      <c r="I23" s="52"/>
      <c r="J23" s="53"/>
      <c r="K23" s="51"/>
      <c r="L23" s="52"/>
      <c r="M23" s="52"/>
      <c r="N23" s="52"/>
      <c r="O23" s="53"/>
      <c r="P23" s="51"/>
      <c r="Q23" s="52"/>
      <c r="R23" s="52"/>
      <c r="S23" s="52"/>
      <c r="T23" s="53"/>
      <c r="U23" s="51"/>
      <c r="V23" s="52"/>
      <c r="W23" s="52"/>
      <c r="X23" s="52"/>
      <c r="Y23" s="53"/>
      <c r="Z23" s="51">
        <v>0</v>
      </c>
      <c r="AA23" s="52">
        <v>2</v>
      </c>
      <c r="AB23" s="52">
        <v>0</v>
      </c>
      <c r="AC23" s="52" t="s">
        <v>28</v>
      </c>
      <c r="AD23" s="53">
        <v>3</v>
      </c>
      <c r="AE23" s="51"/>
      <c r="AF23" s="52"/>
      <c r="AG23" s="52"/>
      <c r="AH23" s="52"/>
      <c r="AI23" s="53"/>
      <c r="AJ23" s="51"/>
      <c r="AK23" s="52"/>
      <c r="AL23" s="52"/>
      <c r="AM23" s="52"/>
      <c r="AN23" s="54"/>
      <c r="AO23" s="68"/>
      <c r="AP23" s="1"/>
    </row>
    <row r="24" spans="1:42" ht="16.5" customHeight="1" x14ac:dyDescent="0.2">
      <c r="A24" s="33">
        <v>11</v>
      </c>
      <c r="B24" s="288" t="s">
        <v>49</v>
      </c>
      <c r="C24" s="210" t="s">
        <v>50</v>
      </c>
      <c r="D24" s="60">
        <f t="shared" si="4"/>
        <v>2</v>
      </c>
      <c r="E24" s="60">
        <f t="shared" si="5"/>
        <v>3</v>
      </c>
      <c r="F24" s="10"/>
      <c r="G24" s="11"/>
      <c r="H24" s="11"/>
      <c r="I24" s="11"/>
      <c r="J24" s="12"/>
      <c r="K24" s="10"/>
      <c r="L24" s="11"/>
      <c r="M24" s="11"/>
      <c r="N24" s="11"/>
      <c r="O24" s="12"/>
      <c r="P24" s="10"/>
      <c r="Q24" s="11"/>
      <c r="R24" s="11"/>
      <c r="S24" s="11"/>
      <c r="T24" s="12"/>
      <c r="U24" s="10"/>
      <c r="V24" s="11"/>
      <c r="W24" s="11"/>
      <c r="X24" s="11"/>
      <c r="Y24" s="12"/>
      <c r="Z24" s="10"/>
      <c r="AA24" s="11"/>
      <c r="AB24" s="11"/>
      <c r="AC24" s="11"/>
      <c r="AD24" s="12"/>
      <c r="AE24" s="10">
        <v>1</v>
      </c>
      <c r="AF24" s="11">
        <v>0</v>
      </c>
      <c r="AG24" s="11">
        <v>1</v>
      </c>
      <c r="AH24" s="11" t="s">
        <v>36</v>
      </c>
      <c r="AI24" s="12">
        <v>3</v>
      </c>
      <c r="AJ24" s="10"/>
      <c r="AK24" s="11"/>
      <c r="AL24" s="11"/>
      <c r="AM24" s="11"/>
      <c r="AN24" s="12"/>
      <c r="AO24" s="57"/>
      <c r="AP24" s="1"/>
    </row>
    <row r="25" spans="1:42" ht="15.75" customHeight="1" x14ac:dyDescent="0.2">
      <c r="A25" s="33">
        <v>12</v>
      </c>
      <c r="B25" s="288" t="s">
        <v>51</v>
      </c>
      <c r="C25" s="210" t="s">
        <v>52</v>
      </c>
      <c r="D25" s="60">
        <f t="shared" si="4"/>
        <v>1</v>
      </c>
      <c r="E25" s="60">
        <f t="shared" si="5"/>
        <v>3</v>
      </c>
      <c r="F25" s="10"/>
      <c r="G25" s="11"/>
      <c r="H25" s="11"/>
      <c r="I25" s="11"/>
      <c r="J25" s="12"/>
      <c r="K25" s="10"/>
      <c r="L25" s="11"/>
      <c r="M25" s="11"/>
      <c r="N25" s="11"/>
      <c r="O25" s="12"/>
      <c r="P25" s="10"/>
      <c r="Q25" s="11"/>
      <c r="R25" s="11"/>
      <c r="S25" s="11"/>
      <c r="T25" s="12"/>
      <c r="U25" s="10"/>
      <c r="V25" s="11"/>
      <c r="W25" s="11"/>
      <c r="X25" s="11"/>
      <c r="Y25" s="12"/>
      <c r="Z25" s="10"/>
      <c r="AA25" s="11"/>
      <c r="AB25" s="11"/>
      <c r="AC25" s="11"/>
      <c r="AD25" s="12"/>
      <c r="AE25" s="10">
        <v>1</v>
      </c>
      <c r="AF25" s="11">
        <v>0</v>
      </c>
      <c r="AG25" s="11">
        <v>0</v>
      </c>
      <c r="AH25" s="11" t="s">
        <v>36</v>
      </c>
      <c r="AI25" s="12">
        <v>3</v>
      </c>
      <c r="AJ25" s="10"/>
      <c r="AK25" s="11"/>
      <c r="AL25" s="11"/>
      <c r="AM25" s="11"/>
      <c r="AN25" s="12"/>
      <c r="AO25" s="57"/>
      <c r="AP25" s="1"/>
    </row>
    <row r="26" spans="1:42" ht="15.75" customHeight="1" x14ac:dyDescent="0.2">
      <c r="A26" s="33">
        <v>13</v>
      </c>
      <c r="B26" s="288" t="s">
        <v>53</v>
      </c>
      <c r="C26" s="210" t="s">
        <v>54</v>
      </c>
      <c r="D26" s="60">
        <f t="shared" si="4"/>
        <v>4</v>
      </c>
      <c r="E26" s="60">
        <f t="shared" si="5"/>
        <v>4</v>
      </c>
      <c r="F26" s="10"/>
      <c r="G26" s="11"/>
      <c r="H26" s="11"/>
      <c r="I26" s="11"/>
      <c r="J26" s="12"/>
      <c r="K26" s="10"/>
      <c r="L26" s="11"/>
      <c r="M26" s="11"/>
      <c r="N26" s="11"/>
      <c r="O26" s="12"/>
      <c r="P26" s="10"/>
      <c r="Q26" s="11"/>
      <c r="R26" s="11"/>
      <c r="S26" s="11"/>
      <c r="T26" s="12"/>
      <c r="U26" s="13">
        <v>2</v>
      </c>
      <c r="V26" s="14">
        <v>2</v>
      </c>
      <c r="W26" s="14">
        <v>0</v>
      </c>
      <c r="X26" s="14" t="s">
        <v>36</v>
      </c>
      <c r="Y26" s="15">
        <v>4</v>
      </c>
      <c r="Z26" s="13"/>
      <c r="AA26" s="14"/>
      <c r="AB26" s="14"/>
      <c r="AC26" s="14"/>
      <c r="AD26" s="15"/>
      <c r="AE26" s="13"/>
      <c r="AF26" s="14"/>
      <c r="AG26" s="14"/>
      <c r="AH26" s="14"/>
      <c r="AI26" s="15"/>
      <c r="AJ26" s="13"/>
      <c r="AK26" s="14"/>
      <c r="AL26" s="14"/>
      <c r="AM26" s="14"/>
      <c r="AN26" s="15"/>
      <c r="AO26" s="69"/>
      <c r="AP26" s="1"/>
    </row>
    <row r="27" spans="1:42" ht="16.5" customHeight="1" x14ac:dyDescent="0.2">
      <c r="A27" s="33">
        <v>14</v>
      </c>
      <c r="B27" s="288" t="s">
        <v>55</v>
      </c>
      <c r="C27" s="209" t="s">
        <v>56</v>
      </c>
      <c r="D27" s="112">
        <f t="shared" si="4"/>
        <v>3</v>
      </c>
      <c r="E27" s="60">
        <f t="shared" si="5"/>
        <v>3</v>
      </c>
      <c r="F27" s="10">
        <v>1</v>
      </c>
      <c r="G27" s="11">
        <v>2</v>
      </c>
      <c r="H27" s="11">
        <v>0</v>
      </c>
      <c r="I27" s="11" t="s">
        <v>36</v>
      </c>
      <c r="J27" s="12">
        <v>3</v>
      </c>
      <c r="K27" s="10"/>
      <c r="L27" s="11"/>
      <c r="M27" s="11"/>
      <c r="N27" s="11"/>
      <c r="O27" s="12"/>
      <c r="P27" s="13"/>
      <c r="Q27" s="14"/>
      <c r="R27" s="14"/>
      <c r="S27" s="14"/>
      <c r="T27" s="15"/>
      <c r="U27" s="13"/>
      <c r="V27" s="14"/>
      <c r="W27" s="14"/>
      <c r="X27" s="14"/>
      <c r="Y27" s="15"/>
      <c r="Z27" s="13"/>
      <c r="AA27" s="14"/>
      <c r="AB27" s="14"/>
      <c r="AC27" s="14"/>
      <c r="AD27" s="15"/>
      <c r="AE27" s="13"/>
      <c r="AF27" s="14"/>
      <c r="AG27" s="14"/>
      <c r="AH27" s="14"/>
      <c r="AI27" s="15"/>
      <c r="AJ27" s="13"/>
      <c r="AK27" s="14"/>
      <c r="AL27" s="14"/>
      <c r="AM27" s="14"/>
      <c r="AN27" s="15"/>
      <c r="AO27" s="57"/>
      <c r="AP27" s="1"/>
    </row>
    <row r="28" spans="1:42" ht="15.75" customHeight="1" x14ac:dyDescent="0.2">
      <c r="A28" s="33">
        <v>15</v>
      </c>
      <c r="B28" s="288" t="s">
        <v>57</v>
      </c>
      <c r="C28" s="210" t="s">
        <v>58</v>
      </c>
      <c r="D28" s="112">
        <f t="shared" si="4"/>
        <v>3</v>
      </c>
      <c r="E28" s="60">
        <f t="shared" si="5"/>
        <v>3</v>
      </c>
      <c r="F28" s="10"/>
      <c r="G28" s="11"/>
      <c r="H28" s="11"/>
      <c r="I28" s="11"/>
      <c r="J28" s="12"/>
      <c r="K28" s="10">
        <v>1</v>
      </c>
      <c r="L28" s="11">
        <v>2</v>
      </c>
      <c r="M28" s="11">
        <v>0</v>
      </c>
      <c r="N28" s="11" t="s">
        <v>36</v>
      </c>
      <c r="O28" s="12">
        <v>3</v>
      </c>
      <c r="P28" s="10"/>
      <c r="Q28" s="11"/>
      <c r="R28" s="11"/>
      <c r="S28" s="11"/>
      <c r="T28" s="12"/>
      <c r="U28" s="10"/>
      <c r="V28" s="11"/>
      <c r="W28" s="11"/>
      <c r="X28" s="11"/>
      <c r="Y28" s="12"/>
      <c r="Z28" s="10"/>
      <c r="AA28" s="11"/>
      <c r="AB28" s="11"/>
      <c r="AC28" s="11"/>
      <c r="AD28" s="12"/>
      <c r="AE28" s="10"/>
      <c r="AF28" s="11"/>
      <c r="AG28" s="11"/>
      <c r="AH28" s="11"/>
      <c r="AI28" s="12"/>
      <c r="AJ28" s="10"/>
      <c r="AK28" s="11"/>
      <c r="AL28" s="11"/>
      <c r="AM28" s="11"/>
      <c r="AN28" s="12"/>
      <c r="AO28" s="57"/>
      <c r="AP28" s="1"/>
    </row>
    <row r="29" spans="1:42" ht="16.5" customHeight="1" thickBot="1" x14ac:dyDescent="0.25">
      <c r="A29" s="33">
        <v>16</v>
      </c>
      <c r="B29" s="289" t="s">
        <v>59</v>
      </c>
      <c r="C29" s="211" t="s">
        <v>60</v>
      </c>
      <c r="D29" s="112">
        <f t="shared" si="4"/>
        <v>2</v>
      </c>
      <c r="E29" s="60">
        <f t="shared" si="5"/>
        <v>3</v>
      </c>
      <c r="F29" s="10"/>
      <c r="G29" s="11"/>
      <c r="H29" s="11"/>
      <c r="I29" s="11"/>
      <c r="J29" s="12"/>
      <c r="K29" s="10"/>
      <c r="L29" s="11"/>
      <c r="M29" s="11"/>
      <c r="N29" s="11"/>
      <c r="O29" s="12"/>
      <c r="P29" s="10">
        <v>0</v>
      </c>
      <c r="Q29" s="11">
        <v>2</v>
      </c>
      <c r="R29" s="11">
        <v>0</v>
      </c>
      <c r="S29" s="11" t="s">
        <v>36</v>
      </c>
      <c r="T29" s="12">
        <v>3</v>
      </c>
      <c r="U29" s="10"/>
      <c r="V29" s="11"/>
      <c r="W29" s="11"/>
      <c r="X29" s="11"/>
      <c r="Y29" s="12"/>
      <c r="Z29" s="10"/>
      <c r="AA29" s="11"/>
      <c r="AB29" s="11"/>
      <c r="AC29" s="11"/>
      <c r="AD29" s="12"/>
      <c r="AE29" s="10"/>
      <c r="AF29" s="11"/>
      <c r="AG29" s="11"/>
      <c r="AH29" s="11"/>
      <c r="AI29" s="12"/>
      <c r="AJ29" s="10"/>
      <c r="AK29" s="11"/>
      <c r="AL29" s="11"/>
      <c r="AM29" s="11"/>
      <c r="AN29" s="12"/>
      <c r="AO29" s="16"/>
      <c r="AP29" s="1"/>
    </row>
    <row r="30" spans="1:42" ht="16.5" customHeight="1" thickBot="1" x14ac:dyDescent="0.25">
      <c r="A30" s="254" t="s">
        <v>61</v>
      </c>
      <c r="B30" s="255"/>
      <c r="C30" s="256"/>
      <c r="D30" s="38">
        <f>SUM(D31:D48)</f>
        <v>56</v>
      </c>
      <c r="E30" s="47">
        <f>SUM(E31:E48)</f>
        <v>75</v>
      </c>
      <c r="F30" s="19">
        <f>SUM(F31:F48)</f>
        <v>2</v>
      </c>
      <c r="G30" s="18">
        <f>SUM(G31:G45)</f>
        <v>3</v>
      </c>
      <c r="H30" s="18">
        <f>SUM(H31:H45)</f>
        <v>3</v>
      </c>
      <c r="I30" s="18"/>
      <c r="J30" s="168">
        <f>SUM(J31:J48)</f>
        <v>9</v>
      </c>
      <c r="K30" s="19">
        <f>SUM(K31:K48)</f>
        <v>4</v>
      </c>
      <c r="L30" s="18">
        <f>SUM(L31:L48)</f>
        <v>3</v>
      </c>
      <c r="M30" s="18">
        <f>SUM(M31:M48)</f>
        <v>3</v>
      </c>
      <c r="N30" s="18"/>
      <c r="O30" s="168">
        <f>SUM(O31:O48)</f>
        <v>13</v>
      </c>
      <c r="P30" s="169">
        <f>SUM(P31:P48)</f>
        <v>7</v>
      </c>
      <c r="Q30" s="125">
        <f>SUM(Q31:Q48)</f>
        <v>2</v>
      </c>
      <c r="R30" s="170">
        <f>SUM(R31:R48)</f>
        <v>6</v>
      </c>
      <c r="S30" s="170">
        <f>SUM(S31:S62)</f>
        <v>0</v>
      </c>
      <c r="T30" s="168">
        <f>SUM(T31:T48)</f>
        <v>21</v>
      </c>
      <c r="U30" s="17">
        <f>SUM(U31:U48)</f>
        <v>7</v>
      </c>
      <c r="V30" s="170">
        <f>SUM(V31:V48)</f>
        <v>0</v>
      </c>
      <c r="W30" s="170">
        <f>SUM(W31:W48)</f>
        <v>5</v>
      </c>
      <c r="X30" s="170"/>
      <c r="Y30" s="171">
        <f>SUM(Y31:Y48)</f>
        <v>16</v>
      </c>
      <c r="Z30" s="125">
        <f>SUM(Z31:Z48)</f>
        <v>1</v>
      </c>
      <c r="AA30" s="170">
        <f>SUM(AA31:AA48)</f>
        <v>0</v>
      </c>
      <c r="AB30" s="170">
        <f>SUM(AB31:AB48)</f>
        <v>2</v>
      </c>
      <c r="AC30" s="170"/>
      <c r="AD30" s="168">
        <f>SUM(AD31:AD48)</f>
        <v>4</v>
      </c>
      <c r="AE30" s="17">
        <f>SUM(AE31:AE48)</f>
        <v>1</v>
      </c>
      <c r="AF30" s="170">
        <f>SUM(AF31:AF48)</f>
        <v>2</v>
      </c>
      <c r="AG30" s="170">
        <f>SUM(AG31:AG48)</f>
        <v>2</v>
      </c>
      <c r="AH30" s="172"/>
      <c r="AI30" s="85">
        <f>SUM(AI31:AI48)</f>
        <v>8</v>
      </c>
      <c r="AJ30" s="17">
        <f>SUM(AJ31:AJ48)</f>
        <v>1</v>
      </c>
      <c r="AK30" s="170">
        <f>SUM(AK31:AK48)</f>
        <v>0</v>
      </c>
      <c r="AL30" s="170">
        <f>SUM(AL31:AL48)</f>
        <v>2</v>
      </c>
      <c r="AM30" s="170"/>
      <c r="AN30" s="171">
        <f>SUM(AN31:AN48)</f>
        <v>4</v>
      </c>
      <c r="AO30" s="72"/>
      <c r="AP30" s="1"/>
    </row>
    <row r="31" spans="1:42" ht="15.75" customHeight="1" x14ac:dyDescent="0.2">
      <c r="A31" s="73">
        <v>17</v>
      </c>
      <c r="B31" s="290" t="s">
        <v>62</v>
      </c>
      <c r="C31" s="242" t="s">
        <v>63</v>
      </c>
      <c r="D31" s="199">
        <f t="shared" ref="D31:D48" si="6">SUM(F31,G31,H31,K31,L31,M31,P31,Q31,R31,U31,V31,W31,Z31,AA31,AB31,AE31,AF31,AG31,AJ31,AK31,AL31)</f>
        <v>4</v>
      </c>
      <c r="E31" s="166">
        <f t="shared" ref="E31:E48" si="7">SUM(J31,O31,T31,Y31,AD31,AI31,AN31)</f>
        <v>4</v>
      </c>
      <c r="F31" s="173">
        <v>1</v>
      </c>
      <c r="G31" s="133">
        <v>0</v>
      </c>
      <c r="H31" s="133">
        <v>3</v>
      </c>
      <c r="I31" s="133" t="s">
        <v>36</v>
      </c>
      <c r="J31" s="134">
        <v>4</v>
      </c>
      <c r="K31" s="132"/>
      <c r="L31" s="133"/>
      <c r="M31" s="133"/>
      <c r="N31" s="133"/>
      <c r="O31" s="134"/>
      <c r="P31" s="132"/>
      <c r="Q31" s="133"/>
      <c r="R31" s="133"/>
      <c r="S31" s="133"/>
      <c r="T31" s="134"/>
      <c r="U31" s="132"/>
      <c r="V31" s="133"/>
      <c r="W31" s="133"/>
      <c r="X31" s="133"/>
      <c r="Y31" s="134"/>
      <c r="Z31" s="132"/>
      <c r="AA31" s="133"/>
      <c r="AB31" s="133"/>
      <c r="AC31" s="133"/>
      <c r="AD31" s="134"/>
      <c r="AE31" s="132"/>
      <c r="AF31" s="133"/>
      <c r="AG31" s="133"/>
      <c r="AH31" s="133"/>
      <c r="AI31" s="134"/>
      <c r="AJ31" s="132"/>
      <c r="AK31" s="133"/>
      <c r="AL31" s="133"/>
      <c r="AM31" s="133"/>
      <c r="AN31" s="135"/>
      <c r="AO31" s="75"/>
      <c r="AP31" s="1"/>
    </row>
    <row r="32" spans="1:42" ht="15.75" customHeight="1" x14ac:dyDescent="0.2">
      <c r="A32" s="73">
        <v>18</v>
      </c>
      <c r="B32" s="291" t="s">
        <v>64</v>
      </c>
      <c r="C32" s="210" t="s">
        <v>65</v>
      </c>
      <c r="D32" s="50">
        <f t="shared" si="6"/>
        <v>3</v>
      </c>
      <c r="E32" s="166">
        <f t="shared" si="7"/>
        <v>4</v>
      </c>
      <c r="F32" s="174"/>
      <c r="G32" s="11"/>
      <c r="H32" s="11"/>
      <c r="I32" s="11"/>
      <c r="J32" s="12"/>
      <c r="K32" s="10">
        <v>1</v>
      </c>
      <c r="L32" s="11">
        <v>0</v>
      </c>
      <c r="M32" s="11">
        <v>2</v>
      </c>
      <c r="N32" s="11" t="s">
        <v>36</v>
      </c>
      <c r="O32" s="12">
        <v>4</v>
      </c>
      <c r="P32" s="10"/>
      <c r="Q32" s="11"/>
      <c r="R32" s="11"/>
      <c r="S32" s="11"/>
      <c r="T32" s="12"/>
      <c r="U32" s="10"/>
      <c r="V32" s="11"/>
      <c r="W32" s="11"/>
      <c r="X32" s="11"/>
      <c r="Y32" s="12"/>
      <c r="Z32" s="10"/>
      <c r="AA32" s="11"/>
      <c r="AB32" s="11"/>
      <c r="AC32" s="11"/>
      <c r="AD32" s="12"/>
      <c r="AE32" s="10"/>
      <c r="AF32" s="11"/>
      <c r="AG32" s="11"/>
      <c r="AH32" s="11"/>
      <c r="AI32" s="12"/>
      <c r="AJ32" s="10"/>
      <c r="AK32" s="11"/>
      <c r="AL32" s="11"/>
      <c r="AM32" s="11"/>
      <c r="AN32" s="137"/>
      <c r="AO32" s="77" t="s">
        <v>63</v>
      </c>
      <c r="AP32" s="1"/>
    </row>
    <row r="33" spans="1:42" ht="15.75" customHeight="1" x14ac:dyDescent="0.2">
      <c r="A33" s="73">
        <v>19</v>
      </c>
      <c r="B33" s="291" t="s">
        <v>66</v>
      </c>
      <c r="C33" s="210" t="s">
        <v>67</v>
      </c>
      <c r="D33" s="50">
        <f t="shared" si="6"/>
        <v>3</v>
      </c>
      <c r="E33" s="166">
        <f t="shared" si="7"/>
        <v>4</v>
      </c>
      <c r="F33" s="174"/>
      <c r="G33" s="11"/>
      <c r="H33" s="11"/>
      <c r="I33" s="11"/>
      <c r="J33" s="12"/>
      <c r="K33" s="10"/>
      <c r="L33" s="11"/>
      <c r="M33" s="11"/>
      <c r="N33" s="11"/>
      <c r="O33" s="12"/>
      <c r="P33" s="10">
        <v>1</v>
      </c>
      <c r="Q33" s="11">
        <v>0</v>
      </c>
      <c r="R33" s="11">
        <v>2</v>
      </c>
      <c r="S33" s="11" t="s">
        <v>28</v>
      </c>
      <c r="T33" s="12">
        <v>4</v>
      </c>
      <c r="U33" s="10"/>
      <c r="V33" s="11"/>
      <c r="W33" s="11"/>
      <c r="X33" s="11"/>
      <c r="Y33" s="12"/>
      <c r="Z33" s="10"/>
      <c r="AA33" s="11"/>
      <c r="AB33" s="11"/>
      <c r="AC33" s="11"/>
      <c r="AD33" s="12"/>
      <c r="AE33" s="10"/>
      <c r="AF33" s="11"/>
      <c r="AG33" s="11"/>
      <c r="AH33" s="11"/>
      <c r="AI33" s="12"/>
      <c r="AJ33" s="10"/>
      <c r="AK33" s="11"/>
      <c r="AL33" s="11"/>
      <c r="AM33" s="11"/>
      <c r="AN33" s="137"/>
      <c r="AO33" s="77" t="s">
        <v>68</v>
      </c>
      <c r="AP33" s="1"/>
    </row>
    <row r="34" spans="1:42" ht="15.75" customHeight="1" x14ac:dyDescent="0.2">
      <c r="A34" s="73">
        <v>20</v>
      </c>
      <c r="B34" s="291" t="s">
        <v>69</v>
      </c>
      <c r="C34" s="210" t="s">
        <v>70</v>
      </c>
      <c r="D34" s="50">
        <f t="shared" si="6"/>
        <v>4</v>
      </c>
      <c r="E34" s="166">
        <f t="shared" si="7"/>
        <v>5</v>
      </c>
      <c r="F34" s="174">
        <v>1</v>
      </c>
      <c r="G34" s="11">
        <v>3</v>
      </c>
      <c r="H34" s="11">
        <v>0</v>
      </c>
      <c r="I34" s="11" t="s">
        <v>36</v>
      </c>
      <c r="J34" s="12">
        <v>5</v>
      </c>
      <c r="K34" s="10"/>
      <c r="L34" s="11"/>
      <c r="M34" s="11"/>
      <c r="N34" s="11"/>
      <c r="O34" s="12"/>
      <c r="P34" s="10"/>
      <c r="Q34" s="11"/>
      <c r="R34" s="11"/>
      <c r="S34" s="11"/>
      <c r="T34" s="12"/>
      <c r="U34" s="10"/>
      <c r="V34" s="11"/>
      <c r="W34" s="11"/>
      <c r="X34" s="11"/>
      <c r="Y34" s="12"/>
      <c r="Z34" s="10"/>
      <c r="AA34" s="11"/>
      <c r="AB34" s="11"/>
      <c r="AC34" s="11"/>
      <c r="AD34" s="12"/>
      <c r="AE34" s="10"/>
      <c r="AF34" s="11"/>
      <c r="AG34" s="11"/>
      <c r="AH34" s="11"/>
      <c r="AI34" s="12"/>
      <c r="AJ34" s="10"/>
      <c r="AK34" s="11"/>
      <c r="AL34" s="11"/>
      <c r="AM34" s="11"/>
      <c r="AN34" s="137"/>
      <c r="AO34" s="77"/>
      <c r="AP34" s="1"/>
    </row>
    <row r="35" spans="1:42" ht="18.75" customHeight="1" x14ac:dyDescent="0.2">
      <c r="A35" s="73">
        <v>21</v>
      </c>
      <c r="B35" s="292" t="s">
        <v>71</v>
      </c>
      <c r="C35" s="201" t="s">
        <v>72</v>
      </c>
      <c r="D35" s="50">
        <f t="shared" si="6"/>
        <v>3</v>
      </c>
      <c r="E35" s="166">
        <f t="shared" si="7"/>
        <v>4</v>
      </c>
      <c r="F35" s="174"/>
      <c r="G35" s="11"/>
      <c r="H35" s="11"/>
      <c r="I35" s="11"/>
      <c r="J35" s="12"/>
      <c r="K35" s="10"/>
      <c r="L35" s="11"/>
      <c r="M35" s="11"/>
      <c r="N35" s="11"/>
      <c r="O35" s="12"/>
      <c r="P35" s="10"/>
      <c r="Q35" s="11"/>
      <c r="R35" s="11"/>
      <c r="S35" s="11"/>
      <c r="T35" s="12"/>
      <c r="U35" s="10"/>
      <c r="V35" s="11"/>
      <c r="W35" s="11"/>
      <c r="X35" s="11"/>
      <c r="Y35" s="12"/>
      <c r="Z35" s="10"/>
      <c r="AA35" s="11"/>
      <c r="AB35" s="11"/>
      <c r="AC35" s="11"/>
      <c r="AD35" s="12"/>
      <c r="AE35" s="10"/>
      <c r="AF35" s="11"/>
      <c r="AG35" s="11"/>
      <c r="AH35" s="11"/>
      <c r="AI35" s="12"/>
      <c r="AJ35" s="10">
        <v>1</v>
      </c>
      <c r="AK35" s="11">
        <v>0</v>
      </c>
      <c r="AL35" s="11">
        <v>2</v>
      </c>
      <c r="AM35" s="11" t="s">
        <v>36</v>
      </c>
      <c r="AN35" s="137">
        <v>4</v>
      </c>
      <c r="AO35" s="78"/>
      <c r="AP35" s="1"/>
    </row>
    <row r="36" spans="1:42" ht="15.75" customHeight="1" x14ac:dyDescent="0.2">
      <c r="A36" s="73">
        <v>22</v>
      </c>
      <c r="B36" s="291" t="s">
        <v>73</v>
      </c>
      <c r="C36" s="210" t="s">
        <v>74</v>
      </c>
      <c r="D36" s="60">
        <f t="shared" si="6"/>
        <v>3</v>
      </c>
      <c r="E36" s="167">
        <f t="shared" si="7"/>
        <v>4</v>
      </c>
      <c r="F36" s="174"/>
      <c r="G36" s="11"/>
      <c r="H36" s="11"/>
      <c r="I36" s="11"/>
      <c r="J36" s="12"/>
      <c r="K36" s="10"/>
      <c r="L36" s="11"/>
      <c r="M36" s="11"/>
      <c r="N36" s="11"/>
      <c r="O36" s="12"/>
      <c r="P36" s="10">
        <v>1</v>
      </c>
      <c r="Q36" s="11">
        <v>2</v>
      </c>
      <c r="R36" s="11">
        <v>0</v>
      </c>
      <c r="S36" s="11" t="s">
        <v>36</v>
      </c>
      <c r="T36" s="12">
        <v>4</v>
      </c>
      <c r="U36" s="10"/>
      <c r="V36" s="11"/>
      <c r="W36" s="11"/>
      <c r="X36" s="11"/>
      <c r="Y36" s="12"/>
      <c r="Z36" s="10"/>
      <c r="AA36" s="11"/>
      <c r="AB36" s="11"/>
      <c r="AC36" s="11"/>
      <c r="AD36" s="12"/>
      <c r="AE36" s="10"/>
      <c r="AF36" s="11"/>
      <c r="AG36" s="11"/>
      <c r="AH36" s="11"/>
      <c r="AI36" s="12"/>
      <c r="AJ36" s="10"/>
      <c r="AK36" s="11"/>
      <c r="AL36" s="11"/>
      <c r="AM36" s="11"/>
      <c r="AN36" s="137"/>
      <c r="AO36" s="77"/>
      <c r="AP36" s="1"/>
    </row>
    <row r="37" spans="1:42" ht="18.75" customHeight="1" x14ac:dyDescent="0.2">
      <c r="A37" s="73">
        <v>23</v>
      </c>
      <c r="B37" s="291" t="s">
        <v>75</v>
      </c>
      <c r="C37" s="210" t="s">
        <v>76</v>
      </c>
      <c r="D37" s="50">
        <f t="shared" si="6"/>
        <v>3</v>
      </c>
      <c r="E37" s="166">
        <f t="shared" si="7"/>
        <v>4</v>
      </c>
      <c r="F37" s="174"/>
      <c r="G37" s="11"/>
      <c r="H37" s="11"/>
      <c r="I37" s="11"/>
      <c r="J37" s="12"/>
      <c r="K37" s="10"/>
      <c r="L37" s="11"/>
      <c r="M37" s="11"/>
      <c r="N37" s="11"/>
      <c r="O37" s="12"/>
      <c r="P37" s="10"/>
      <c r="Q37" s="11"/>
      <c r="R37" s="11"/>
      <c r="S37" s="11"/>
      <c r="T37" s="12"/>
      <c r="U37" s="10">
        <v>1</v>
      </c>
      <c r="V37" s="11">
        <v>0</v>
      </c>
      <c r="W37" s="11">
        <v>2</v>
      </c>
      <c r="X37" s="11" t="s">
        <v>36</v>
      </c>
      <c r="Y37" s="12">
        <v>4</v>
      </c>
      <c r="Z37" s="10"/>
      <c r="AA37" s="11"/>
      <c r="AB37" s="11"/>
      <c r="AC37" s="11"/>
      <c r="AD37" s="12"/>
      <c r="AE37" s="10"/>
      <c r="AF37" s="11"/>
      <c r="AG37" s="11"/>
      <c r="AH37" s="11"/>
      <c r="AI37" s="12"/>
      <c r="AJ37" s="10"/>
      <c r="AK37" s="11"/>
      <c r="AL37" s="11"/>
      <c r="AM37" s="11"/>
      <c r="AN37" s="137"/>
      <c r="AO37" s="78" t="s">
        <v>70</v>
      </c>
      <c r="AP37" s="1"/>
    </row>
    <row r="38" spans="1:42" ht="15.75" customHeight="1" x14ac:dyDescent="0.2">
      <c r="A38" s="73">
        <v>24</v>
      </c>
      <c r="B38" s="288" t="s">
        <v>77</v>
      </c>
      <c r="C38" s="201" t="s">
        <v>78</v>
      </c>
      <c r="D38" s="50">
        <f t="shared" si="6"/>
        <v>3</v>
      </c>
      <c r="E38" s="166">
        <f t="shared" si="7"/>
        <v>4</v>
      </c>
      <c r="F38" s="174"/>
      <c r="G38" s="11"/>
      <c r="H38" s="11"/>
      <c r="I38" s="11"/>
      <c r="J38" s="12"/>
      <c r="K38" s="10"/>
      <c r="L38" s="11"/>
      <c r="M38" s="11"/>
      <c r="N38" s="11"/>
      <c r="O38" s="12"/>
      <c r="P38" s="10">
        <v>2</v>
      </c>
      <c r="Q38" s="11">
        <v>0</v>
      </c>
      <c r="R38" s="11">
        <v>1</v>
      </c>
      <c r="S38" s="11" t="s">
        <v>28</v>
      </c>
      <c r="T38" s="12">
        <v>4</v>
      </c>
      <c r="U38" s="10"/>
      <c r="V38" s="11"/>
      <c r="W38" s="11"/>
      <c r="X38" s="11"/>
      <c r="Y38" s="12"/>
      <c r="Z38" s="10"/>
      <c r="AA38" s="11"/>
      <c r="AB38" s="11"/>
      <c r="AC38" s="11"/>
      <c r="AD38" s="12"/>
      <c r="AE38" s="10"/>
      <c r="AF38" s="11"/>
      <c r="AG38" s="11"/>
      <c r="AH38" s="11"/>
      <c r="AI38" s="12"/>
      <c r="AJ38" s="10"/>
      <c r="AK38" s="11"/>
      <c r="AL38" s="11"/>
      <c r="AM38" s="11"/>
      <c r="AN38" s="137"/>
      <c r="AO38" s="77" t="s">
        <v>45</v>
      </c>
      <c r="AP38" s="1"/>
    </row>
    <row r="39" spans="1:42" ht="15.75" customHeight="1" x14ac:dyDescent="0.2">
      <c r="A39" s="73">
        <v>25</v>
      </c>
      <c r="B39" s="291" t="s">
        <v>79</v>
      </c>
      <c r="C39" s="202" t="s">
        <v>80</v>
      </c>
      <c r="D39" s="50">
        <f t="shared" si="6"/>
        <v>3</v>
      </c>
      <c r="E39" s="166">
        <f t="shared" si="7"/>
        <v>4</v>
      </c>
      <c r="F39" s="175"/>
      <c r="G39" s="14"/>
      <c r="H39" s="14"/>
      <c r="I39" s="14"/>
      <c r="J39" s="15"/>
      <c r="K39" s="13"/>
      <c r="L39" s="14"/>
      <c r="M39" s="14"/>
      <c r="N39" s="14"/>
      <c r="O39" s="15"/>
      <c r="P39" s="13"/>
      <c r="Q39" s="14"/>
      <c r="R39" s="14"/>
      <c r="S39" s="14"/>
      <c r="T39" s="15"/>
      <c r="U39" s="13">
        <v>2</v>
      </c>
      <c r="V39" s="14">
        <v>0</v>
      </c>
      <c r="W39" s="14">
        <v>1</v>
      </c>
      <c r="X39" s="14" t="s">
        <v>28</v>
      </c>
      <c r="Y39" s="15">
        <v>4</v>
      </c>
      <c r="Z39" s="13"/>
      <c r="AA39" s="14"/>
      <c r="AB39" s="14"/>
      <c r="AC39" s="14"/>
      <c r="AD39" s="15"/>
      <c r="AE39" s="13"/>
      <c r="AF39" s="14"/>
      <c r="AG39" s="14"/>
      <c r="AH39" s="14"/>
      <c r="AI39" s="15"/>
      <c r="AJ39" s="10"/>
      <c r="AK39" s="11"/>
      <c r="AL39" s="11"/>
      <c r="AM39" s="11"/>
      <c r="AN39" s="137"/>
      <c r="AO39" s="77" t="s">
        <v>81</v>
      </c>
      <c r="AP39" s="1"/>
    </row>
    <row r="40" spans="1:42" ht="15.75" customHeight="1" x14ac:dyDescent="0.2">
      <c r="A40" s="73">
        <v>26</v>
      </c>
      <c r="B40" s="291" t="s">
        <v>82</v>
      </c>
      <c r="C40" s="210" t="s">
        <v>83</v>
      </c>
      <c r="D40" s="50">
        <f t="shared" si="6"/>
        <v>3</v>
      </c>
      <c r="E40" s="166">
        <f t="shared" si="7"/>
        <v>4</v>
      </c>
      <c r="F40" s="174"/>
      <c r="G40" s="11"/>
      <c r="H40" s="11"/>
      <c r="I40" s="11"/>
      <c r="J40" s="12"/>
      <c r="K40" s="10"/>
      <c r="L40" s="11"/>
      <c r="M40" s="11"/>
      <c r="N40" s="11"/>
      <c r="O40" s="12"/>
      <c r="P40" s="10"/>
      <c r="Q40" s="11"/>
      <c r="R40" s="11"/>
      <c r="S40" s="11"/>
      <c r="T40" s="12"/>
      <c r="U40" s="10">
        <v>2</v>
      </c>
      <c r="V40" s="11">
        <v>0</v>
      </c>
      <c r="W40" s="11">
        <v>1</v>
      </c>
      <c r="X40" s="11" t="s">
        <v>36</v>
      </c>
      <c r="Y40" s="12">
        <v>4</v>
      </c>
      <c r="Z40" s="10"/>
      <c r="AA40" s="11"/>
      <c r="AB40" s="11"/>
      <c r="AC40" s="11"/>
      <c r="AD40" s="12"/>
      <c r="AE40" s="10"/>
      <c r="AF40" s="11"/>
      <c r="AG40" s="11"/>
      <c r="AH40" s="11"/>
      <c r="AI40" s="12"/>
      <c r="AJ40" s="10"/>
      <c r="AK40" s="11"/>
      <c r="AL40" s="11"/>
      <c r="AM40" s="11"/>
      <c r="AN40" s="137"/>
      <c r="AO40" s="77" t="s">
        <v>80</v>
      </c>
      <c r="AP40" s="1"/>
    </row>
    <row r="41" spans="1:42" ht="15.75" customHeight="1" x14ac:dyDescent="0.2">
      <c r="A41" s="73">
        <v>27</v>
      </c>
      <c r="B41" s="291" t="s">
        <v>84</v>
      </c>
      <c r="C41" s="210" t="s">
        <v>85</v>
      </c>
      <c r="D41" s="50">
        <f t="shared" si="6"/>
        <v>3</v>
      </c>
      <c r="E41" s="166">
        <f t="shared" si="7"/>
        <v>4</v>
      </c>
      <c r="F41" s="174"/>
      <c r="G41" s="11"/>
      <c r="H41" s="11"/>
      <c r="I41" s="11"/>
      <c r="J41" s="12"/>
      <c r="K41" s="10"/>
      <c r="L41" s="11"/>
      <c r="M41" s="11"/>
      <c r="N41" s="11"/>
      <c r="O41" s="12"/>
      <c r="P41" s="10">
        <v>1</v>
      </c>
      <c r="Q41" s="11">
        <v>0</v>
      </c>
      <c r="R41" s="11">
        <v>2</v>
      </c>
      <c r="S41" s="11" t="s">
        <v>28</v>
      </c>
      <c r="T41" s="12">
        <v>4</v>
      </c>
      <c r="U41" s="10"/>
      <c r="V41" s="11"/>
      <c r="W41" s="11"/>
      <c r="X41" s="11"/>
      <c r="Y41" s="12"/>
      <c r="Z41" s="10"/>
      <c r="AA41" s="11"/>
      <c r="AB41" s="11"/>
      <c r="AC41" s="11"/>
      <c r="AD41" s="12"/>
      <c r="AE41" s="10"/>
      <c r="AF41" s="11"/>
      <c r="AG41" s="11"/>
      <c r="AH41" s="11"/>
      <c r="AI41" s="12"/>
      <c r="AJ41" s="10"/>
      <c r="AK41" s="11"/>
      <c r="AL41" s="11"/>
      <c r="AM41" s="11"/>
      <c r="AN41" s="137"/>
      <c r="AO41" s="77" t="s">
        <v>86</v>
      </c>
      <c r="AP41" s="1"/>
    </row>
    <row r="42" spans="1:42" ht="15.75" customHeight="1" x14ac:dyDescent="0.2">
      <c r="A42" s="73">
        <v>28</v>
      </c>
      <c r="B42" s="291" t="s">
        <v>87</v>
      </c>
      <c r="C42" s="210" t="s">
        <v>88</v>
      </c>
      <c r="D42" s="50">
        <f t="shared" si="6"/>
        <v>3</v>
      </c>
      <c r="E42" s="166">
        <f t="shared" si="7"/>
        <v>4</v>
      </c>
      <c r="F42" s="174"/>
      <c r="G42" s="11"/>
      <c r="H42" s="11"/>
      <c r="I42" s="11"/>
      <c r="J42" s="12"/>
      <c r="K42" s="10"/>
      <c r="L42" s="11"/>
      <c r="M42" s="11"/>
      <c r="N42" s="11"/>
      <c r="O42" s="12"/>
      <c r="P42" s="10"/>
      <c r="Q42" s="11"/>
      <c r="R42" s="11"/>
      <c r="S42" s="11"/>
      <c r="T42" s="12"/>
      <c r="U42" s="10"/>
      <c r="V42" s="11"/>
      <c r="W42" s="11"/>
      <c r="X42" s="11"/>
      <c r="Y42" s="12"/>
      <c r="Z42" s="10">
        <v>1</v>
      </c>
      <c r="AA42" s="11">
        <v>0</v>
      </c>
      <c r="AB42" s="11">
        <v>2</v>
      </c>
      <c r="AC42" s="11" t="s">
        <v>28</v>
      </c>
      <c r="AD42" s="12">
        <v>4</v>
      </c>
      <c r="AE42" s="10"/>
      <c r="AF42" s="11"/>
      <c r="AG42" s="11"/>
      <c r="AH42" s="11"/>
      <c r="AI42" s="12"/>
      <c r="AJ42" s="71"/>
      <c r="AK42" s="80"/>
      <c r="AL42" s="80"/>
      <c r="AM42" s="80"/>
      <c r="AN42" s="176"/>
      <c r="AO42" s="77" t="s">
        <v>85</v>
      </c>
      <c r="AP42" s="1"/>
    </row>
    <row r="43" spans="1:42" ht="15.75" customHeight="1" x14ac:dyDescent="0.2">
      <c r="A43" s="73">
        <v>29</v>
      </c>
      <c r="B43" s="291" t="s">
        <v>89</v>
      </c>
      <c r="C43" s="201" t="s">
        <v>90</v>
      </c>
      <c r="D43" s="50">
        <f t="shared" si="6"/>
        <v>3</v>
      </c>
      <c r="E43" s="166">
        <f t="shared" si="7"/>
        <v>4</v>
      </c>
      <c r="F43" s="174"/>
      <c r="G43" s="11"/>
      <c r="H43" s="11"/>
      <c r="I43" s="11"/>
      <c r="J43" s="12"/>
      <c r="K43" s="10"/>
      <c r="L43" s="11"/>
      <c r="M43" s="11"/>
      <c r="N43" s="11"/>
      <c r="O43" s="12"/>
      <c r="P43" s="10"/>
      <c r="Q43" s="11"/>
      <c r="R43" s="11"/>
      <c r="S43" s="11"/>
      <c r="T43" s="12"/>
      <c r="U43" s="10"/>
      <c r="V43" s="11"/>
      <c r="W43" s="11"/>
      <c r="X43" s="11"/>
      <c r="Y43" s="12"/>
      <c r="Z43" s="10"/>
      <c r="AA43" s="11"/>
      <c r="AB43" s="11"/>
      <c r="AC43" s="11"/>
      <c r="AD43" s="12"/>
      <c r="AE43" s="10">
        <v>1</v>
      </c>
      <c r="AF43" s="11">
        <v>0</v>
      </c>
      <c r="AG43" s="11">
        <v>2</v>
      </c>
      <c r="AH43" s="11" t="s">
        <v>28</v>
      </c>
      <c r="AI43" s="12">
        <v>4</v>
      </c>
      <c r="AJ43" s="71"/>
      <c r="AK43" s="80"/>
      <c r="AL43" s="80"/>
      <c r="AM43" s="80"/>
      <c r="AN43" s="176"/>
      <c r="AO43" s="77" t="s">
        <v>85</v>
      </c>
      <c r="AP43" s="1"/>
    </row>
    <row r="44" spans="1:42" ht="15.75" customHeight="1" x14ac:dyDescent="0.2">
      <c r="A44" s="73">
        <v>30</v>
      </c>
      <c r="B44" s="293" t="s">
        <v>91</v>
      </c>
      <c r="C44" s="210" t="s">
        <v>92</v>
      </c>
      <c r="D44" s="50">
        <f t="shared" si="6"/>
        <v>3</v>
      </c>
      <c r="E44" s="166">
        <f t="shared" si="7"/>
        <v>5</v>
      </c>
      <c r="F44" s="174"/>
      <c r="G44" s="11"/>
      <c r="H44" s="11"/>
      <c r="I44" s="11"/>
      <c r="J44" s="12"/>
      <c r="K44" s="10"/>
      <c r="L44" s="11"/>
      <c r="M44" s="11"/>
      <c r="N44" s="11"/>
      <c r="O44" s="12"/>
      <c r="P44" s="10">
        <v>2</v>
      </c>
      <c r="Q44" s="11">
        <v>0</v>
      </c>
      <c r="R44" s="11">
        <v>1</v>
      </c>
      <c r="S44" s="11" t="s">
        <v>36</v>
      </c>
      <c r="T44" s="12">
        <v>5</v>
      </c>
      <c r="U44" s="10"/>
      <c r="V44" s="11"/>
      <c r="W44" s="11"/>
      <c r="X44" s="11"/>
      <c r="Y44" s="12"/>
      <c r="Z44" s="10"/>
      <c r="AA44" s="11"/>
      <c r="AB44" s="11"/>
      <c r="AC44" s="11"/>
      <c r="AD44" s="12"/>
      <c r="AE44" s="10"/>
      <c r="AF44" s="11"/>
      <c r="AG44" s="11"/>
      <c r="AH44" s="11"/>
      <c r="AI44" s="12"/>
      <c r="AJ44" s="71"/>
      <c r="AK44" s="80"/>
      <c r="AL44" s="80"/>
      <c r="AM44" s="80"/>
      <c r="AN44" s="176"/>
      <c r="AO44" s="77" t="s">
        <v>45</v>
      </c>
      <c r="AP44" s="1"/>
    </row>
    <row r="45" spans="1:42" ht="15.75" customHeight="1" x14ac:dyDescent="0.2">
      <c r="A45" s="73">
        <v>31</v>
      </c>
      <c r="B45" s="288" t="s">
        <v>93</v>
      </c>
      <c r="C45" s="210" t="s">
        <v>94</v>
      </c>
      <c r="D45" s="50">
        <f t="shared" si="6"/>
        <v>3</v>
      </c>
      <c r="E45" s="166">
        <f t="shared" si="7"/>
        <v>4</v>
      </c>
      <c r="F45" s="174"/>
      <c r="G45" s="11"/>
      <c r="H45" s="11"/>
      <c r="I45" s="11"/>
      <c r="J45" s="12"/>
      <c r="K45" s="10"/>
      <c r="L45" s="11"/>
      <c r="M45" s="11"/>
      <c r="N45" s="11"/>
      <c r="O45" s="12"/>
      <c r="P45" s="10"/>
      <c r="Q45" s="11"/>
      <c r="R45" s="11"/>
      <c r="S45" s="11"/>
      <c r="T45" s="12"/>
      <c r="U45" s="10">
        <v>2</v>
      </c>
      <c r="V45" s="11">
        <v>0</v>
      </c>
      <c r="W45" s="11">
        <v>1</v>
      </c>
      <c r="X45" s="11" t="s">
        <v>36</v>
      </c>
      <c r="Y45" s="12">
        <v>4</v>
      </c>
      <c r="Z45" s="10"/>
      <c r="AA45" s="11"/>
      <c r="AB45" s="11"/>
      <c r="AC45" s="11"/>
      <c r="AD45" s="12"/>
      <c r="AE45" s="10"/>
      <c r="AF45" s="11"/>
      <c r="AG45" s="11"/>
      <c r="AH45" s="11"/>
      <c r="AI45" s="12"/>
      <c r="AJ45" s="71"/>
      <c r="AK45" s="80"/>
      <c r="AL45" s="80"/>
      <c r="AM45" s="80"/>
      <c r="AN45" s="176"/>
      <c r="AO45" s="77" t="s">
        <v>92</v>
      </c>
      <c r="AP45" s="1"/>
    </row>
    <row r="46" spans="1:42" ht="16.5" customHeight="1" x14ac:dyDescent="0.2">
      <c r="A46" s="73">
        <v>32</v>
      </c>
      <c r="B46" s="291" t="s">
        <v>95</v>
      </c>
      <c r="C46" s="210" t="s">
        <v>96</v>
      </c>
      <c r="D46" s="50">
        <f t="shared" si="6"/>
        <v>4</v>
      </c>
      <c r="E46" s="166">
        <f t="shared" si="7"/>
        <v>5</v>
      </c>
      <c r="F46" s="174"/>
      <c r="G46" s="11"/>
      <c r="H46" s="11"/>
      <c r="I46" s="11"/>
      <c r="J46" s="12"/>
      <c r="K46" s="10">
        <v>2</v>
      </c>
      <c r="L46" s="11">
        <v>1</v>
      </c>
      <c r="M46" s="11">
        <v>1</v>
      </c>
      <c r="N46" s="11" t="s">
        <v>28</v>
      </c>
      <c r="O46" s="12">
        <v>5</v>
      </c>
      <c r="P46" s="10"/>
      <c r="Q46" s="11"/>
      <c r="R46" s="11"/>
      <c r="S46" s="11"/>
      <c r="T46" s="12"/>
      <c r="U46" s="10"/>
      <c r="V46" s="11"/>
      <c r="W46" s="11"/>
      <c r="X46" s="11"/>
      <c r="Y46" s="12"/>
      <c r="Z46" s="10"/>
      <c r="AA46" s="11"/>
      <c r="AB46" s="11"/>
      <c r="AC46" s="11"/>
      <c r="AD46" s="12"/>
      <c r="AE46" s="10"/>
      <c r="AF46" s="11"/>
      <c r="AG46" s="11"/>
      <c r="AH46" s="11"/>
      <c r="AI46" s="12"/>
      <c r="AJ46" s="71"/>
      <c r="AK46" s="80"/>
      <c r="AL46" s="80"/>
      <c r="AM46" s="80"/>
      <c r="AN46" s="176"/>
      <c r="AO46" s="77" t="s">
        <v>44</v>
      </c>
      <c r="AP46" s="1"/>
    </row>
    <row r="47" spans="1:42" ht="18.75" customHeight="1" x14ac:dyDescent="0.2">
      <c r="A47" s="73">
        <v>33</v>
      </c>
      <c r="B47" s="291" t="s">
        <v>97</v>
      </c>
      <c r="C47" s="215" t="s">
        <v>98</v>
      </c>
      <c r="D47" s="50">
        <f t="shared" si="6"/>
        <v>2</v>
      </c>
      <c r="E47" s="166">
        <f t="shared" si="7"/>
        <v>4</v>
      </c>
      <c r="F47" s="174"/>
      <c r="G47" s="11"/>
      <c r="H47" s="11"/>
      <c r="I47" s="11"/>
      <c r="J47" s="12"/>
      <c r="K47" s="10"/>
      <c r="L47" s="11"/>
      <c r="M47" s="11"/>
      <c r="N47" s="11"/>
      <c r="O47" s="12"/>
      <c r="P47" s="10"/>
      <c r="Q47" s="11"/>
      <c r="R47" s="11"/>
      <c r="S47" s="11"/>
      <c r="T47" s="12"/>
      <c r="U47" s="10"/>
      <c r="V47" s="11"/>
      <c r="W47" s="11"/>
      <c r="X47" s="11"/>
      <c r="Y47" s="12"/>
      <c r="Z47" s="10"/>
      <c r="AA47" s="11"/>
      <c r="AB47" s="11"/>
      <c r="AC47" s="11"/>
      <c r="AD47" s="12"/>
      <c r="AE47" s="10">
        <v>0</v>
      </c>
      <c r="AF47" s="11">
        <v>2</v>
      </c>
      <c r="AG47" s="11">
        <v>0</v>
      </c>
      <c r="AH47" s="11" t="s">
        <v>28</v>
      </c>
      <c r="AI47" s="12">
        <v>4</v>
      </c>
      <c r="AJ47" s="10"/>
      <c r="AK47" s="11"/>
      <c r="AL47" s="11"/>
      <c r="AM47" s="11"/>
      <c r="AN47" s="137"/>
      <c r="AO47" s="78"/>
      <c r="AP47" s="1"/>
    </row>
    <row r="48" spans="1:42" ht="15.75" customHeight="1" thickBot="1" x14ac:dyDescent="0.25">
      <c r="A48" s="73">
        <v>34</v>
      </c>
      <c r="B48" s="289" t="s">
        <v>99</v>
      </c>
      <c r="C48" s="210" t="s">
        <v>100</v>
      </c>
      <c r="D48" s="112">
        <f t="shared" si="6"/>
        <v>3</v>
      </c>
      <c r="E48" s="5">
        <f t="shared" si="7"/>
        <v>4</v>
      </c>
      <c r="F48" s="175"/>
      <c r="G48" s="14"/>
      <c r="H48" s="14"/>
      <c r="I48" s="14"/>
      <c r="J48" s="15"/>
      <c r="K48" s="13">
        <v>1</v>
      </c>
      <c r="L48" s="87">
        <v>2</v>
      </c>
      <c r="M48" s="14">
        <v>0</v>
      </c>
      <c r="N48" s="14" t="s">
        <v>28</v>
      </c>
      <c r="O48" s="15">
        <v>4</v>
      </c>
      <c r="P48" s="13"/>
      <c r="Q48" s="87"/>
      <c r="R48" s="14"/>
      <c r="S48" s="14"/>
      <c r="T48" s="15"/>
      <c r="U48" s="13"/>
      <c r="V48" s="14"/>
      <c r="W48" s="14"/>
      <c r="X48" s="14"/>
      <c r="Y48" s="15"/>
      <c r="Z48" s="1"/>
      <c r="AA48" s="14"/>
      <c r="AB48" s="14"/>
      <c r="AC48" s="14"/>
      <c r="AD48" s="1"/>
      <c r="AE48" s="13"/>
      <c r="AF48" s="14"/>
      <c r="AG48" s="14"/>
      <c r="AH48" s="14"/>
      <c r="AI48" s="14"/>
      <c r="AJ48" s="13"/>
      <c r="AK48" s="87"/>
      <c r="AL48" s="87"/>
      <c r="AM48" s="87"/>
      <c r="AN48" s="217"/>
      <c r="AO48" s="77"/>
      <c r="AP48" s="1"/>
    </row>
    <row r="49" spans="1:42" ht="16.5" customHeight="1" thickBot="1" x14ac:dyDescent="0.25">
      <c r="A49" s="254" t="s">
        <v>101</v>
      </c>
      <c r="B49" s="255"/>
      <c r="C49" s="257"/>
      <c r="D49" s="38">
        <f>SUM(D50:D56)</f>
        <v>9</v>
      </c>
      <c r="E49" s="9">
        <f>SUM(E50:E56)</f>
        <v>4</v>
      </c>
      <c r="F49" s="188">
        <f>SUM(F50:F56)</f>
        <v>0</v>
      </c>
      <c r="G49" s="221">
        <f>SUM(G50:G56)</f>
        <v>2</v>
      </c>
      <c r="H49" s="221">
        <f>SUM(H50:H56)</f>
        <v>0</v>
      </c>
      <c r="I49" s="221"/>
      <c r="J49" s="222">
        <f>SUM(J50:J56)</f>
        <v>1</v>
      </c>
      <c r="K49" s="221">
        <f>SUM(K50:K56)</f>
        <v>0</v>
      </c>
      <c r="L49" s="221">
        <f>SUM(L50:L56)</f>
        <v>3</v>
      </c>
      <c r="M49" s="221">
        <f>SUM(M50:M56)</f>
        <v>0</v>
      </c>
      <c r="N49" s="221"/>
      <c r="O49" s="222">
        <f>SUM(O50:O56)</f>
        <v>1</v>
      </c>
      <c r="P49" s="221">
        <f>SUM(P50:P56)</f>
        <v>0</v>
      </c>
      <c r="Q49" s="221">
        <f>SUM(Q50:Q56)</f>
        <v>3</v>
      </c>
      <c r="R49" s="221">
        <f>SUM(R50:R56)</f>
        <v>0</v>
      </c>
      <c r="S49" s="221"/>
      <c r="T49" s="222">
        <f>SUM(T50:T56)</f>
        <v>1</v>
      </c>
      <c r="U49" s="221">
        <f>SUM(U50:U56)</f>
        <v>0</v>
      </c>
      <c r="V49" s="221">
        <f>SUM(V50:V56)</f>
        <v>1</v>
      </c>
      <c r="W49" s="221">
        <f>SUM(W50:W56)</f>
        <v>0</v>
      </c>
      <c r="X49" s="221"/>
      <c r="Y49" s="222">
        <f>SUM(Y50:Y56)</f>
        <v>1</v>
      </c>
      <c r="Z49" s="221">
        <f>SUM(Z50:Z56)</f>
        <v>0</v>
      </c>
      <c r="AA49" s="221">
        <f>SUM(AA50:AA56)</f>
        <v>0</v>
      </c>
      <c r="AB49" s="221">
        <f>SUM(AB50:AB56)</f>
        <v>0</v>
      </c>
      <c r="AC49" s="221"/>
      <c r="AD49" s="222">
        <f>SUM(AD50:AD56)</f>
        <v>0</v>
      </c>
      <c r="AE49" s="221">
        <f>SUM(AE50:AE56)</f>
        <v>0</v>
      </c>
      <c r="AF49" s="221">
        <f>SUM(AF50:AF56)</f>
        <v>0</v>
      </c>
      <c r="AG49" s="221">
        <f>SUM(AG50:AG56)</f>
        <v>0</v>
      </c>
      <c r="AH49" s="221"/>
      <c r="AI49" s="222">
        <f>SUM(AI50:AI56)</f>
        <v>0</v>
      </c>
      <c r="AJ49" s="221">
        <f>SUM(AJ50:AJ56)</f>
        <v>0</v>
      </c>
      <c r="AK49" s="221">
        <f>SUM(AK50:AK56)</f>
        <v>0</v>
      </c>
      <c r="AL49" s="221">
        <f>SUM(AL50:AL56)</f>
        <v>0</v>
      </c>
      <c r="AM49" s="221"/>
      <c r="AN49" s="222">
        <f>SUM(AN50:AN56)</f>
        <v>0</v>
      </c>
      <c r="AO49" s="47"/>
      <c r="AP49" s="1"/>
    </row>
    <row r="50" spans="1:42" ht="15.75" customHeight="1" x14ac:dyDescent="0.2">
      <c r="A50" s="81">
        <v>35</v>
      </c>
      <c r="B50" s="294" t="s">
        <v>102</v>
      </c>
      <c r="C50" s="212" t="s">
        <v>103</v>
      </c>
      <c r="D50" s="112">
        <f>SUM(F50,G50,H50,K50,L50,M50,P50,Q50,R50,U50,V50,W50,Z50,AA50,AB50,AE50,AF50,AG50,AJ50,AK50,AL50)</f>
        <v>1</v>
      </c>
      <c r="E50" s="166">
        <f t="shared" ref="E50:E56" si="8">SUM(J50,O50,T50,Y50,AD50,AI50,AN50)</f>
        <v>1</v>
      </c>
      <c r="F50" s="178">
        <v>0</v>
      </c>
      <c r="G50" s="52">
        <v>1</v>
      </c>
      <c r="H50" s="218">
        <v>0</v>
      </c>
      <c r="I50" s="218" t="s">
        <v>104</v>
      </c>
      <c r="J50" s="98">
        <v>1</v>
      </c>
      <c r="K50" s="232"/>
      <c r="L50" s="233"/>
      <c r="M50" s="233"/>
      <c r="N50" s="233"/>
      <c r="O50" s="234"/>
      <c r="P50" s="235"/>
      <c r="Q50" s="236"/>
      <c r="R50" s="236"/>
      <c r="S50" s="236"/>
      <c r="T50" s="237"/>
      <c r="U50" s="219"/>
      <c r="V50" s="218"/>
      <c r="W50" s="218"/>
      <c r="X50" s="218"/>
      <c r="Y50" s="98"/>
      <c r="Z50" s="219"/>
      <c r="AA50" s="218"/>
      <c r="AB50" s="218"/>
      <c r="AC50" s="218"/>
      <c r="AD50" s="98"/>
      <c r="AE50" s="219"/>
      <c r="AF50" s="218"/>
      <c r="AG50" s="218"/>
      <c r="AH50" s="218"/>
      <c r="AI50" s="98"/>
      <c r="AJ50" s="219"/>
      <c r="AK50" s="218"/>
      <c r="AL50" s="218"/>
      <c r="AM50" s="218"/>
      <c r="AN50" s="220"/>
      <c r="AO50" s="41"/>
      <c r="AP50" s="1"/>
    </row>
    <row r="51" spans="1:42" ht="16.5" customHeight="1" x14ac:dyDescent="0.2">
      <c r="A51" s="73">
        <v>36</v>
      </c>
      <c r="B51" s="293" t="s">
        <v>105</v>
      </c>
      <c r="C51" s="209" t="s">
        <v>106</v>
      </c>
      <c r="D51" s="112">
        <f t="shared" ref="D51:D56" si="9">SUM(F51,G51,H51,K51,L51,M51,P51,Q51,R51,U51,V51,W51,Z51,AA51,AB51,AE51,AF51,AG51,AJ51,AK51,AL51)</f>
        <v>1</v>
      </c>
      <c r="E51" s="166">
        <f t="shared" si="8"/>
        <v>1</v>
      </c>
      <c r="F51" s="175"/>
      <c r="G51" s="14"/>
      <c r="H51" s="14"/>
      <c r="I51" s="14"/>
      <c r="J51" s="15"/>
      <c r="K51" s="13">
        <v>0</v>
      </c>
      <c r="L51" s="14">
        <v>1</v>
      </c>
      <c r="M51" s="14">
        <v>0</v>
      </c>
      <c r="N51" s="14" t="s">
        <v>104</v>
      </c>
      <c r="O51" s="15">
        <v>1</v>
      </c>
      <c r="P51" s="71"/>
      <c r="Q51" s="80"/>
      <c r="R51" s="80"/>
      <c r="S51" s="80"/>
      <c r="T51" s="238"/>
      <c r="U51" s="13"/>
      <c r="V51" s="14"/>
      <c r="W51" s="14"/>
      <c r="X51" s="14"/>
      <c r="Y51" s="15"/>
      <c r="Z51" s="13"/>
      <c r="AA51" s="14"/>
      <c r="AB51" s="14"/>
      <c r="AC51" s="14"/>
      <c r="AD51" s="15"/>
      <c r="AE51" s="13"/>
      <c r="AF51" s="14"/>
      <c r="AG51" s="14"/>
      <c r="AH51" s="14"/>
      <c r="AI51" s="15"/>
      <c r="AJ51" s="13"/>
      <c r="AK51" s="14"/>
      <c r="AL51" s="14"/>
      <c r="AM51" s="14"/>
      <c r="AN51" s="138"/>
      <c r="AO51" s="77" t="s">
        <v>103</v>
      </c>
      <c r="AP51" s="1"/>
    </row>
    <row r="52" spans="1:42" ht="15.75" customHeight="1" x14ac:dyDescent="0.2">
      <c r="A52" s="73">
        <v>37</v>
      </c>
      <c r="B52" s="293" t="s">
        <v>107</v>
      </c>
      <c r="C52" s="209" t="s">
        <v>108</v>
      </c>
      <c r="D52" s="112">
        <f t="shared" si="9"/>
        <v>1</v>
      </c>
      <c r="E52" s="166">
        <f t="shared" si="8"/>
        <v>1</v>
      </c>
      <c r="F52" s="175"/>
      <c r="G52" s="14"/>
      <c r="H52" s="14"/>
      <c r="I52" s="14"/>
      <c r="J52" s="15"/>
      <c r="K52" s="13"/>
      <c r="L52" s="14"/>
      <c r="M52" s="14"/>
      <c r="N52" s="14"/>
      <c r="O52" s="15"/>
      <c r="P52" s="13">
        <v>0</v>
      </c>
      <c r="Q52" s="14">
        <v>1</v>
      </c>
      <c r="R52" s="14">
        <v>0</v>
      </c>
      <c r="S52" s="14" t="s">
        <v>104</v>
      </c>
      <c r="T52" s="15">
        <v>1</v>
      </c>
      <c r="U52" s="71"/>
      <c r="V52" s="80"/>
      <c r="W52" s="80"/>
      <c r="X52" s="80"/>
      <c r="Y52" s="238"/>
      <c r="Z52" s="13"/>
      <c r="AA52" s="14"/>
      <c r="AB52" s="14"/>
      <c r="AC52" s="14"/>
      <c r="AD52" s="15"/>
      <c r="AE52" s="13"/>
      <c r="AF52" s="14"/>
      <c r="AG52" s="14"/>
      <c r="AH52" s="14"/>
      <c r="AI52" s="15"/>
      <c r="AJ52" s="13"/>
      <c r="AK52" s="14"/>
      <c r="AL52" s="14"/>
      <c r="AM52" s="14"/>
      <c r="AN52" s="138"/>
      <c r="AO52" s="77" t="s">
        <v>106</v>
      </c>
      <c r="AP52" s="1"/>
    </row>
    <row r="53" spans="1:42" ht="16.5" customHeight="1" x14ac:dyDescent="0.2">
      <c r="A53" s="73">
        <v>38</v>
      </c>
      <c r="B53" s="293" t="s">
        <v>109</v>
      </c>
      <c r="C53" s="209" t="s">
        <v>110</v>
      </c>
      <c r="D53" s="112">
        <f t="shared" si="9"/>
        <v>1</v>
      </c>
      <c r="E53" s="166">
        <f t="shared" si="8"/>
        <v>1</v>
      </c>
      <c r="F53" s="175"/>
      <c r="G53" s="14"/>
      <c r="H53" s="14"/>
      <c r="I53" s="14"/>
      <c r="J53" s="15"/>
      <c r="K53" s="13"/>
      <c r="L53" s="14"/>
      <c r="M53" s="14"/>
      <c r="N53" s="14"/>
      <c r="O53" s="15"/>
      <c r="P53" s="13"/>
      <c r="Q53" s="14"/>
      <c r="R53" s="14"/>
      <c r="S53" s="14"/>
      <c r="T53" s="15"/>
      <c r="U53" s="13">
        <v>0</v>
      </c>
      <c r="V53" s="14">
        <v>1</v>
      </c>
      <c r="W53" s="14">
        <v>0</v>
      </c>
      <c r="X53" s="14" t="s">
        <v>104</v>
      </c>
      <c r="Y53" s="15">
        <v>1</v>
      </c>
      <c r="Z53" s="71"/>
      <c r="AA53" s="80"/>
      <c r="AB53" s="80"/>
      <c r="AC53" s="80"/>
      <c r="AD53" s="238"/>
      <c r="AE53" s="13"/>
      <c r="AF53" s="14"/>
      <c r="AG53" s="14"/>
      <c r="AH53" s="14"/>
      <c r="AI53" s="15"/>
      <c r="AJ53" s="13"/>
      <c r="AK53" s="14"/>
      <c r="AL53" s="14"/>
      <c r="AM53" s="14"/>
      <c r="AN53" s="138"/>
      <c r="AO53" s="77" t="s">
        <v>108</v>
      </c>
      <c r="AP53" s="1"/>
    </row>
    <row r="54" spans="1:42" ht="16.5" customHeight="1" x14ac:dyDescent="0.2">
      <c r="A54" s="73">
        <v>39</v>
      </c>
      <c r="B54" s="293" t="s">
        <v>111</v>
      </c>
      <c r="C54" s="198" t="s">
        <v>112</v>
      </c>
      <c r="D54" s="112">
        <f t="shared" si="9"/>
        <v>1</v>
      </c>
      <c r="E54" s="166">
        <f t="shared" si="8"/>
        <v>0</v>
      </c>
      <c r="F54" s="174">
        <v>0</v>
      </c>
      <c r="G54" s="11">
        <v>1</v>
      </c>
      <c r="H54" s="11">
        <v>0</v>
      </c>
      <c r="I54" s="11" t="s">
        <v>113</v>
      </c>
      <c r="J54" s="12">
        <v>0</v>
      </c>
      <c r="K54" s="10"/>
      <c r="L54" s="11"/>
      <c r="M54" s="11"/>
      <c r="N54" s="11"/>
      <c r="O54" s="12"/>
      <c r="P54" s="13"/>
      <c r="Q54" s="14"/>
      <c r="R54" s="14"/>
      <c r="S54" s="14"/>
      <c r="T54" s="15"/>
      <c r="U54" s="13"/>
      <c r="V54" s="14"/>
      <c r="W54" s="14"/>
      <c r="X54" s="14"/>
      <c r="Y54" s="15"/>
      <c r="Z54" s="13"/>
      <c r="AA54" s="14"/>
      <c r="AB54" s="14"/>
      <c r="AC54" s="14"/>
      <c r="AD54" s="15"/>
      <c r="AE54" s="13"/>
      <c r="AF54" s="14"/>
      <c r="AG54" s="14"/>
      <c r="AH54" s="14"/>
      <c r="AI54" s="15"/>
      <c r="AJ54" s="13"/>
      <c r="AK54" s="14"/>
      <c r="AL54" s="14"/>
      <c r="AM54" s="14"/>
      <c r="AN54" s="138"/>
      <c r="AO54" s="77"/>
      <c r="AP54" s="1"/>
    </row>
    <row r="55" spans="1:42" ht="16.5" customHeight="1" x14ac:dyDescent="0.2">
      <c r="A55" s="73">
        <v>40</v>
      </c>
      <c r="B55" s="293" t="s">
        <v>114</v>
      </c>
      <c r="C55" s="209" t="s">
        <v>115</v>
      </c>
      <c r="D55" s="112">
        <f t="shared" si="9"/>
        <v>2</v>
      </c>
      <c r="E55" s="166">
        <f t="shared" si="8"/>
        <v>0</v>
      </c>
      <c r="F55" s="174"/>
      <c r="G55" s="11"/>
      <c r="H55" s="11"/>
      <c r="I55" s="11"/>
      <c r="J55" s="12"/>
      <c r="K55" s="10">
        <v>0</v>
      </c>
      <c r="L55" s="11">
        <v>2</v>
      </c>
      <c r="M55" s="11">
        <v>0</v>
      </c>
      <c r="N55" s="11" t="s">
        <v>113</v>
      </c>
      <c r="O55" s="12">
        <v>0</v>
      </c>
      <c r="P55" s="10"/>
      <c r="Q55" s="11"/>
      <c r="R55" s="11"/>
      <c r="S55" s="11"/>
      <c r="T55" s="12"/>
      <c r="U55" s="10"/>
      <c r="V55" s="11"/>
      <c r="W55" s="11"/>
      <c r="X55" s="11"/>
      <c r="Y55" s="12"/>
      <c r="Z55" s="10"/>
      <c r="AA55" s="11"/>
      <c r="AB55" s="11"/>
      <c r="AC55" s="11"/>
      <c r="AD55" s="12"/>
      <c r="AE55" s="10"/>
      <c r="AF55" s="11"/>
      <c r="AG55" s="11"/>
      <c r="AH55" s="11"/>
      <c r="AI55" s="12"/>
      <c r="AJ55" s="10"/>
      <c r="AK55" s="11"/>
      <c r="AL55" s="11"/>
      <c r="AM55" s="11"/>
      <c r="AN55" s="137"/>
      <c r="AO55" s="77"/>
      <c r="AP55" s="1"/>
    </row>
    <row r="56" spans="1:42" ht="16.5" customHeight="1" thickBot="1" x14ac:dyDescent="0.25">
      <c r="A56" s="82">
        <v>41</v>
      </c>
      <c r="B56" s="295" t="s">
        <v>116</v>
      </c>
      <c r="C56" s="213" t="s">
        <v>117</v>
      </c>
      <c r="D56" s="112">
        <f t="shared" si="9"/>
        <v>2</v>
      </c>
      <c r="E56" s="166">
        <f t="shared" si="8"/>
        <v>0</v>
      </c>
      <c r="F56" s="177"/>
      <c r="G56" s="23"/>
      <c r="H56" s="23"/>
      <c r="I56" s="23"/>
      <c r="J56" s="24"/>
      <c r="K56" s="22"/>
      <c r="L56" s="23"/>
      <c r="M56" s="23"/>
      <c r="N56" s="11"/>
      <c r="O56" s="12"/>
      <c r="P56" s="10">
        <v>0</v>
      </c>
      <c r="Q56" s="11">
        <v>2</v>
      </c>
      <c r="R56" s="11">
        <v>0</v>
      </c>
      <c r="S56" s="11" t="s">
        <v>113</v>
      </c>
      <c r="T56" s="12">
        <v>0</v>
      </c>
      <c r="U56" s="10"/>
      <c r="V56" s="11"/>
      <c r="W56" s="11"/>
      <c r="X56" s="11"/>
      <c r="Y56" s="12"/>
      <c r="Z56" s="10"/>
      <c r="AA56" s="11"/>
      <c r="AB56" s="11"/>
      <c r="AC56" s="11"/>
      <c r="AD56" s="12"/>
      <c r="AE56" s="10"/>
      <c r="AF56" s="11"/>
      <c r="AG56" s="11"/>
      <c r="AH56" s="11"/>
      <c r="AI56" s="12"/>
      <c r="AJ56" s="10"/>
      <c r="AK56" s="11"/>
      <c r="AL56" s="11"/>
      <c r="AM56" s="11"/>
      <c r="AN56" s="137"/>
      <c r="AO56" s="83" t="s">
        <v>118</v>
      </c>
      <c r="AP56" s="1"/>
    </row>
    <row r="57" spans="1:42" ht="16.5" customHeight="1" thickBot="1" x14ac:dyDescent="0.25">
      <c r="A57" s="84"/>
      <c r="B57" s="296" t="s">
        <v>119</v>
      </c>
      <c r="C57" s="197"/>
      <c r="D57" s="26">
        <f>SUM(D59:D60)</f>
        <v>5</v>
      </c>
      <c r="E57" s="25">
        <f>SUM(E59:E60)</f>
        <v>10</v>
      </c>
      <c r="F57" s="225">
        <f>SUM(F59:F60)</f>
        <v>0</v>
      </c>
      <c r="G57" s="226">
        <f>SUM(G59:G60)</f>
        <v>0</v>
      </c>
      <c r="H57" s="226">
        <f>SUM(H59:H60)</f>
        <v>0</v>
      </c>
      <c r="I57" s="226"/>
      <c r="J57" s="228">
        <f>SUM(J59:J60)</f>
        <v>0</v>
      </c>
      <c r="K57" s="226">
        <f>SUM(K59:K60)</f>
        <v>0</v>
      </c>
      <c r="L57" s="226">
        <f>SUM(L59:L60)</f>
        <v>0</v>
      </c>
      <c r="M57" s="226">
        <f>SUM(M59:M60)</f>
        <v>0</v>
      </c>
      <c r="N57" s="226"/>
      <c r="O57" s="228">
        <f>SUM(O59:O60)</f>
        <v>0</v>
      </c>
      <c r="P57" s="226">
        <f>SUM(P59:P60)</f>
        <v>0</v>
      </c>
      <c r="Q57" s="226">
        <f>SUM(Q59:Q60)</f>
        <v>0</v>
      </c>
      <c r="R57" s="226">
        <f>SUM(R59:R60)</f>
        <v>0</v>
      </c>
      <c r="S57" s="226"/>
      <c r="T57" s="228">
        <f>SUM(T59:T60)</f>
        <v>0</v>
      </c>
      <c r="U57" s="226">
        <f>SUM(U59:U60)</f>
        <v>2</v>
      </c>
      <c r="V57" s="226">
        <f>SUM(V59:V60)</f>
        <v>0</v>
      </c>
      <c r="W57" s="226">
        <f>SUM(W59:W60)</f>
        <v>0</v>
      </c>
      <c r="X57" s="226"/>
      <c r="Y57" s="228">
        <f>SUM(Y59:Y60)</f>
        <v>5</v>
      </c>
      <c r="Z57" s="226">
        <f>SUM(Z59:Z60)</f>
        <v>0</v>
      </c>
      <c r="AA57" s="226">
        <f>SUM(AA59:AA60)</f>
        <v>0</v>
      </c>
      <c r="AB57" s="226">
        <f>SUM(AB59:AB60)</f>
        <v>0</v>
      </c>
      <c r="AC57" s="226"/>
      <c r="AD57" s="228">
        <f>SUM(AD59:AD60)</f>
        <v>0</v>
      </c>
      <c r="AE57" s="226">
        <f>SUM(AE59:AE60)</f>
        <v>2</v>
      </c>
      <c r="AF57" s="226">
        <f>SUM(AF59:AF60)</f>
        <v>0</v>
      </c>
      <c r="AG57" s="226">
        <f>SUM(AG59:AG60)</f>
        <v>1</v>
      </c>
      <c r="AH57" s="226"/>
      <c r="AI57" s="228">
        <f>SUM(AI59:AI60)</f>
        <v>5</v>
      </c>
      <c r="AJ57" s="226">
        <f>SUM(AJ59:AJ60)</f>
        <v>0</v>
      </c>
      <c r="AK57" s="226">
        <f>SUM(AK59:AK60)</f>
        <v>0</v>
      </c>
      <c r="AL57" s="226">
        <f>SUM(AL59:AL60)</f>
        <v>0</v>
      </c>
      <c r="AM57" s="226"/>
      <c r="AN57" s="227">
        <f>SUM(AN59:AN60)</f>
        <v>0</v>
      </c>
      <c r="AO57" s="27"/>
      <c r="AP57" s="1"/>
    </row>
    <row r="58" spans="1:42" ht="17.25" customHeight="1" thickBot="1" x14ac:dyDescent="0.25">
      <c r="A58" s="28"/>
      <c r="B58" s="297"/>
      <c r="C58" s="86" t="s">
        <v>120</v>
      </c>
      <c r="D58" s="205"/>
      <c r="E58" s="206" t="s">
        <v>121</v>
      </c>
      <c r="F58" s="178"/>
      <c r="G58" s="52"/>
      <c r="H58" s="52"/>
      <c r="I58" s="52"/>
      <c r="J58" s="67"/>
      <c r="K58" s="51"/>
      <c r="L58" s="52"/>
      <c r="M58" s="52"/>
      <c r="N58" s="52"/>
      <c r="O58" s="53"/>
      <c r="P58" s="51"/>
      <c r="Q58" s="52"/>
      <c r="R58" s="52"/>
      <c r="S58" s="52"/>
      <c r="T58" s="53"/>
      <c r="U58" s="51"/>
      <c r="V58" s="52"/>
      <c r="W58" s="52"/>
      <c r="X58" s="52"/>
      <c r="Y58" s="53"/>
      <c r="Z58" s="51"/>
      <c r="AA58" s="52"/>
      <c r="AB58" s="52"/>
      <c r="AC58" s="52"/>
      <c r="AD58" s="53"/>
      <c r="AE58" s="51"/>
      <c r="AF58" s="52"/>
      <c r="AG58" s="52"/>
      <c r="AH58" s="52"/>
      <c r="AI58" s="52"/>
      <c r="AJ58" s="51"/>
      <c r="AK58" s="223"/>
      <c r="AL58" s="223"/>
      <c r="AM58" s="223"/>
      <c r="AN58" s="224"/>
      <c r="AO58" s="77"/>
      <c r="AP58" s="1"/>
    </row>
    <row r="59" spans="1:42" ht="16.5" customHeight="1" thickBot="1" x14ac:dyDescent="0.25">
      <c r="A59" s="29">
        <v>42</v>
      </c>
      <c r="B59" s="298"/>
      <c r="C59" s="200" t="s">
        <v>122</v>
      </c>
      <c r="D59" s="166">
        <f>SUM(F59,G59,H59,K59,L59,M59,P59,Q59,R59,U59,V59,W59,Z59,AA59,AB59,AE59,AF59,AG59,AJ59,AK59,AL59)</f>
        <v>2</v>
      </c>
      <c r="E59" s="204">
        <f>SUM(J59,O59,T59,Y59,AD59,AI59,AN59)</f>
        <v>5</v>
      </c>
      <c r="F59" s="179"/>
      <c r="G59" s="87"/>
      <c r="H59" s="31"/>
      <c r="I59" s="88"/>
      <c r="J59" s="89"/>
      <c r="K59" s="10"/>
      <c r="L59" s="11"/>
      <c r="M59" s="11"/>
      <c r="N59" s="11"/>
      <c r="O59" s="12"/>
      <c r="P59" s="10"/>
      <c r="Q59" s="11"/>
      <c r="R59" s="11"/>
      <c r="S59" s="11"/>
      <c r="T59" s="12"/>
      <c r="U59" s="10">
        <v>2</v>
      </c>
      <c r="V59" s="11">
        <v>0</v>
      </c>
      <c r="W59" s="11">
        <v>0</v>
      </c>
      <c r="X59" s="11" t="s">
        <v>36</v>
      </c>
      <c r="Y59" s="12">
        <v>5</v>
      </c>
      <c r="Z59" s="10"/>
      <c r="AA59" s="11"/>
      <c r="AB59" s="11"/>
      <c r="AC59" s="11"/>
      <c r="AD59" s="12"/>
      <c r="AE59" s="10"/>
      <c r="AF59" s="11"/>
      <c r="AG59" s="11"/>
      <c r="AH59" s="11"/>
      <c r="AI59" s="11"/>
      <c r="AJ59" s="10"/>
      <c r="AK59" s="80"/>
      <c r="AL59" s="80"/>
      <c r="AM59" s="80"/>
      <c r="AN59" s="176"/>
      <c r="AO59" s="77"/>
      <c r="AP59" s="1"/>
    </row>
    <row r="60" spans="1:42" ht="16.5" customHeight="1" thickBot="1" x14ac:dyDescent="0.25">
      <c r="A60" s="29">
        <v>43</v>
      </c>
      <c r="B60" s="299"/>
      <c r="C60" s="203" t="s">
        <v>123</v>
      </c>
      <c r="D60" s="6">
        <f>SUM(F60,G60,H60,K60,L60,M60,P60,Q60,R60,U60,V60,W60,Z60,AA60,AB60,AE60,AF60,AG60,AJ60,AK60,AL60)</f>
        <v>3</v>
      </c>
      <c r="E60" s="9">
        <f>SUM(J60,O60,T60,Y60,AD60,AI60,AN60)</f>
        <v>5</v>
      </c>
      <c r="F60" s="180"/>
      <c r="G60" s="181"/>
      <c r="H60" s="182"/>
      <c r="I60" s="183"/>
      <c r="J60" s="184"/>
      <c r="K60" s="143"/>
      <c r="L60" s="144"/>
      <c r="M60" s="144"/>
      <c r="N60" s="144"/>
      <c r="O60" s="145"/>
      <c r="P60" s="143"/>
      <c r="Q60" s="144"/>
      <c r="R60" s="144"/>
      <c r="S60" s="144"/>
      <c r="T60" s="145"/>
      <c r="U60" s="143"/>
      <c r="V60" s="144"/>
      <c r="W60" s="144"/>
      <c r="X60" s="144"/>
      <c r="Y60" s="145"/>
      <c r="Z60" s="143"/>
      <c r="AA60" s="144"/>
      <c r="AB60" s="144"/>
      <c r="AC60" s="144"/>
      <c r="AD60" s="145"/>
      <c r="AE60" s="143">
        <v>2</v>
      </c>
      <c r="AF60" s="144">
        <v>0</v>
      </c>
      <c r="AG60" s="144">
        <v>1</v>
      </c>
      <c r="AH60" s="144" t="s">
        <v>36</v>
      </c>
      <c r="AI60" s="144">
        <v>5</v>
      </c>
      <c r="AJ60" s="143"/>
      <c r="AK60" s="144"/>
      <c r="AL60" s="144"/>
      <c r="AM60" s="144"/>
      <c r="AN60" s="149"/>
      <c r="AO60" s="83"/>
      <c r="AP60" s="1"/>
    </row>
    <row r="61" spans="1:42" ht="12.75" customHeight="1" x14ac:dyDescent="0.2">
      <c r="A61" s="3"/>
      <c r="B61" s="300" t="s">
        <v>124</v>
      </c>
      <c r="C61" s="30"/>
      <c r="D61" s="30"/>
      <c r="E61" s="5"/>
      <c r="F61" s="1"/>
      <c r="G61" s="1"/>
      <c r="H61" s="1"/>
      <c r="I61" s="1"/>
      <c r="J61" s="90"/>
      <c r="K61" s="1"/>
      <c r="L61" s="1"/>
      <c r="M61" s="1"/>
      <c r="N61" s="1"/>
      <c r="O61" s="90"/>
      <c r="P61" s="1"/>
      <c r="Q61" s="1"/>
      <c r="R61" s="1"/>
      <c r="S61" s="1"/>
      <c r="T61" s="90"/>
      <c r="U61" s="1"/>
      <c r="V61" s="1"/>
      <c r="W61" s="1"/>
      <c r="X61" s="1"/>
      <c r="Y61" s="90"/>
      <c r="Z61" s="1"/>
      <c r="AA61" s="1"/>
      <c r="AB61" s="1"/>
      <c r="AC61" s="1"/>
      <c r="AD61" s="90"/>
      <c r="AE61" s="1"/>
      <c r="AF61" s="1"/>
      <c r="AG61" s="1"/>
      <c r="AH61" s="1"/>
      <c r="AI61" s="90"/>
      <c r="AJ61" s="1"/>
      <c r="AK61" s="1"/>
      <c r="AL61" s="1"/>
      <c r="AM61" s="1"/>
      <c r="AN61" s="90"/>
      <c r="AO61" s="30"/>
      <c r="AP61" s="1"/>
    </row>
    <row r="62" spans="1:42" ht="12.75" customHeight="1" x14ac:dyDescent="0.2">
      <c r="A62" s="3"/>
      <c r="B62" s="258"/>
      <c r="C62" s="257"/>
      <c r="D62" s="257"/>
      <c r="E62" s="5"/>
      <c r="F62" s="1"/>
      <c r="G62" s="1"/>
      <c r="H62" s="1"/>
      <c r="I62" s="1"/>
      <c r="J62" s="90"/>
      <c r="K62" s="1"/>
      <c r="L62" s="1"/>
      <c r="M62" s="1"/>
      <c r="N62" s="1"/>
      <c r="O62" s="90"/>
      <c r="P62" s="1"/>
      <c r="Q62" s="1"/>
      <c r="R62" s="1"/>
      <c r="S62" s="1"/>
      <c r="T62" s="90"/>
      <c r="U62" s="1"/>
      <c r="V62" s="1"/>
      <c r="W62" s="1"/>
      <c r="X62" s="1"/>
      <c r="Y62" s="90"/>
      <c r="Z62" s="1"/>
      <c r="AA62" s="1"/>
      <c r="AB62" s="1"/>
      <c r="AC62" s="1"/>
      <c r="AD62" s="90"/>
      <c r="AE62" s="1"/>
      <c r="AF62" s="1"/>
      <c r="AG62" s="1"/>
      <c r="AH62" s="1"/>
      <c r="AI62" s="90"/>
      <c r="AJ62" s="1"/>
      <c r="AK62" s="1"/>
      <c r="AL62" s="1"/>
      <c r="AM62" s="1"/>
      <c r="AN62" s="90"/>
      <c r="AO62" s="30"/>
      <c r="AP62" s="1"/>
    </row>
    <row r="63" spans="1:42" ht="16.5" customHeight="1" thickBot="1" x14ac:dyDescent="0.25">
      <c r="A63" s="259" t="s">
        <v>125</v>
      </c>
      <c r="B63" s="260"/>
      <c r="C63" s="260"/>
      <c r="D63" s="3"/>
      <c r="E63" s="3"/>
      <c r="F63" s="91" t="s">
        <v>20</v>
      </c>
      <c r="G63" s="45" t="s">
        <v>21</v>
      </c>
      <c r="H63" s="45" t="s">
        <v>22</v>
      </c>
      <c r="I63" s="45" t="s">
        <v>23</v>
      </c>
      <c r="J63" s="45" t="s">
        <v>24</v>
      </c>
      <c r="K63" s="45" t="s">
        <v>20</v>
      </c>
      <c r="L63" s="45" t="s">
        <v>21</v>
      </c>
      <c r="M63" s="45" t="s">
        <v>22</v>
      </c>
      <c r="N63" s="45" t="s">
        <v>23</v>
      </c>
      <c r="O63" s="45" t="s">
        <v>24</v>
      </c>
      <c r="P63" s="45" t="s">
        <v>20</v>
      </c>
      <c r="Q63" s="45" t="s">
        <v>21</v>
      </c>
      <c r="R63" s="45" t="s">
        <v>22</v>
      </c>
      <c r="S63" s="45" t="s">
        <v>23</v>
      </c>
      <c r="T63" s="45" t="s">
        <v>24</v>
      </c>
      <c r="U63" s="45" t="s">
        <v>20</v>
      </c>
      <c r="V63" s="45" t="s">
        <v>21</v>
      </c>
      <c r="W63" s="45" t="s">
        <v>22</v>
      </c>
      <c r="X63" s="45" t="s">
        <v>23</v>
      </c>
      <c r="Y63" s="45" t="s">
        <v>24</v>
      </c>
      <c r="Z63" s="45" t="s">
        <v>20</v>
      </c>
      <c r="AA63" s="45" t="s">
        <v>21</v>
      </c>
      <c r="AB63" s="45" t="s">
        <v>22</v>
      </c>
      <c r="AC63" s="45" t="s">
        <v>23</v>
      </c>
      <c r="AD63" s="45" t="s">
        <v>24</v>
      </c>
      <c r="AE63" s="45" t="s">
        <v>20</v>
      </c>
      <c r="AF63" s="45" t="s">
        <v>21</v>
      </c>
      <c r="AG63" s="45" t="s">
        <v>22</v>
      </c>
      <c r="AH63" s="45" t="s">
        <v>23</v>
      </c>
      <c r="AI63" s="45" t="s">
        <v>24</v>
      </c>
      <c r="AJ63" s="45" t="s">
        <v>20</v>
      </c>
      <c r="AK63" s="45" t="s">
        <v>21</v>
      </c>
      <c r="AL63" s="45" t="s">
        <v>22</v>
      </c>
      <c r="AM63" s="45" t="s">
        <v>23</v>
      </c>
      <c r="AN63" s="92" t="s">
        <v>24</v>
      </c>
      <c r="AO63" s="1"/>
      <c r="AP63" s="1"/>
    </row>
    <row r="64" spans="1:42" ht="16.5" customHeight="1" thickBot="1" x14ac:dyDescent="0.25">
      <c r="A64" s="247" t="s">
        <v>126</v>
      </c>
      <c r="B64" s="248"/>
      <c r="C64" s="249"/>
      <c r="D64" s="125">
        <f t="shared" ref="D64:AN64" si="10">SUM(D65:D75)</f>
        <v>39</v>
      </c>
      <c r="E64" s="125">
        <f>SUM(E65:E75)</f>
        <v>59</v>
      </c>
      <c r="F64" s="125">
        <f t="shared" si="10"/>
        <v>0</v>
      </c>
      <c r="G64" s="125">
        <f t="shared" si="10"/>
        <v>0</v>
      </c>
      <c r="H64" s="125">
        <f t="shared" si="10"/>
        <v>0</v>
      </c>
      <c r="I64" s="125">
        <f t="shared" si="10"/>
        <v>0</v>
      </c>
      <c r="J64" s="126">
        <f t="shared" si="10"/>
        <v>0</v>
      </c>
      <c r="K64" s="125">
        <f t="shared" si="10"/>
        <v>0</v>
      </c>
      <c r="L64" s="125">
        <f t="shared" si="10"/>
        <v>0</v>
      </c>
      <c r="M64" s="125">
        <f t="shared" si="10"/>
        <v>0</v>
      </c>
      <c r="N64" s="125">
        <f t="shared" si="10"/>
        <v>0</v>
      </c>
      <c r="O64" s="126">
        <f t="shared" si="10"/>
        <v>0</v>
      </c>
      <c r="P64" s="125">
        <f t="shared" si="10"/>
        <v>0</v>
      </c>
      <c r="Q64" s="125">
        <f t="shared" si="10"/>
        <v>0</v>
      </c>
      <c r="R64" s="125">
        <f t="shared" si="10"/>
        <v>0</v>
      </c>
      <c r="S64" s="125">
        <f t="shared" si="10"/>
        <v>0</v>
      </c>
      <c r="T64" s="126">
        <f t="shared" si="10"/>
        <v>0</v>
      </c>
      <c r="U64" s="125">
        <f t="shared" si="10"/>
        <v>0</v>
      </c>
      <c r="V64" s="125">
        <f t="shared" si="10"/>
        <v>0</v>
      </c>
      <c r="W64" s="125">
        <f t="shared" si="10"/>
        <v>0</v>
      </c>
      <c r="X64" s="125">
        <f t="shared" si="10"/>
        <v>0</v>
      </c>
      <c r="Y64" s="126">
        <f t="shared" si="10"/>
        <v>0</v>
      </c>
      <c r="Z64" s="125">
        <f t="shared" si="10"/>
        <v>7</v>
      </c>
      <c r="AA64" s="125">
        <f t="shared" si="10"/>
        <v>3</v>
      </c>
      <c r="AB64" s="125">
        <f t="shared" si="10"/>
        <v>9</v>
      </c>
      <c r="AC64" s="125">
        <f t="shared" si="10"/>
        <v>0</v>
      </c>
      <c r="AD64" s="126">
        <f t="shared" si="10"/>
        <v>26</v>
      </c>
      <c r="AE64" s="125">
        <f t="shared" si="10"/>
        <v>4</v>
      </c>
      <c r="AF64" s="125">
        <f t="shared" si="10"/>
        <v>0</v>
      </c>
      <c r="AG64" s="125">
        <f t="shared" si="10"/>
        <v>5</v>
      </c>
      <c r="AH64" s="125">
        <f t="shared" si="10"/>
        <v>0</v>
      </c>
      <c r="AI64" s="126">
        <f t="shared" si="10"/>
        <v>9</v>
      </c>
      <c r="AJ64" s="125">
        <f t="shared" si="10"/>
        <v>4</v>
      </c>
      <c r="AK64" s="125">
        <f t="shared" si="10"/>
        <v>4</v>
      </c>
      <c r="AL64" s="125">
        <f t="shared" si="10"/>
        <v>3</v>
      </c>
      <c r="AM64" s="125">
        <f t="shared" si="10"/>
        <v>0</v>
      </c>
      <c r="AN64" s="185">
        <f t="shared" si="10"/>
        <v>24</v>
      </c>
      <c r="AO64" s="189"/>
      <c r="AP64" s="1"/>
    </row>
    <row r="65" spans="1:42" ht="15.75" customHeight="1" x14ac:dyDescent="0.2">
      <c r="A65" s="128">
        <v>44</v>
      </c>
      <c r="B65" s="301" t="s">
        <v>127</v>
      </c>
      <c r="C65" s="129" t="s">
        <v>128</v>
      </c>
      <c r="D65" s="130">
        <f t="shared" ref="D65:D70" si="11">SUM(F65,G65,H65,K65,L65,M65,P65,Q65,R65,U65,V65,W65,Z65,AA65,AB65,AE65,AF65,AG65,AJ65,AK65,AL65)</f>
        <v>5</v>
      </c>
      <c r="E65" s="131">
        <f t="shared" ref="E65:E70" si="12">SUM(J65,O65,T65,Y65,AD65,AI65,AN65)</f>
        <v>5</v>
      </c>
      <c r="F65" s="132"/>
      <c r="G65" s="133"/>
      <c r="H65" s="133"/>
      <c r="I65" s="133"/>
      <c r="J65" s="134"/>
      <c r="K65" s="132"/>
      <c r="L65" s="133"/>
      <c r="M65" s="133"/>
      <c r="N65" s="133"/>
      <c r="O65" s="134"/>
      <c r="P65" s="132"/>
      <c r="Q65" s="133"/>
      <c r="R65" s="133"/>
      <c r="S65" s="133"/>
      <c r="T65" s="134"/>
      <c r="U65" s="132"/>
      <c r="V65" s="133"/>
      <c r="W65" s="133"/>
      <c r="X65" s="133"/>
      <c r="Y65" s="134"/>
      <c r="Z65" s="132">
        <v>3</v>
      </c>
      <c r="AA65" s="133">
        <v>0</v>
      </c>
      <c r="AB65" s="133">
        <v>2</v>
      </c>
      <c r="AC65" s="133" t="s">
        <v>28</v>
      </c>
      <c r="AD65" s="134">
        <v>5</v>
      </c>
      <c r="AE65" s="132"/>
      <c r="AF65" s="133"/>
      <c r="AG65" s="133"/>
      <c r="AH65" s="133"/>
      <c r="AI65" s="134"/>
      <c r="AJ65" s="132"/>
      <c r="AK65" s="133"/>
      <c r="AL65" s="133"/>
      <c r="AM65" s="133"/>
      <c r="AN65" s="186"/>
      <c r="AO65" s="190" t="s">
        <v>96</v>
      </c>
      <c r="AP65" s="1"/>
    </row>
    <row r="66" spans="1:42" ht="15.75" customHeight="1" x14ac:dyDescent="0.2">
      <c r="A66" s="136">
        <v>45</v>
      </c>
      <c r="B66" s="284" t="s">
        <v>129</v>
      </c>
      <c r="C66" s="214" t="s">
        <v>130</v>
      </c>
      <c r="D66" s="70">
        <f t="shared" si="11"/>
        <v>5</v>
      </c>
      <c r="E66" s="74">
        <f t="shared" si="12"/>
        <v>5</v>
      </c>
      <c r="F66" s="10"/>
      <c r="G66" s="11"/>
      <c r="H66" s="11"/>
      <c r="I66" s="11"/>
      <c r="J66" s="12"/>
      <c r="K66" s="10"/>
      <c r="L66" s="11"/>
      <c r="M66" s="11"/>
      <c r="N66" s="11"/>
      <c r="O66" s="12"/>
      <c r="P66" s="10"/>
      <c r="Q66" s="11"/>
      <c r="R66" s="11"/>
      <c r="S66" s="11"/>
      <c r="T66" s="12"/>
      <c r="U66" s="10"/>
      <c r="V66" s="11"/>
      <c r="W66" s="11"/>
      <c r="X66" s="11"/>
      <c r="Y66" s="12"/>
      <c r="Z66" s="10">
        <v>2</v>
      </c>
      <c r="AA66" s="11">
        <v>0</v>
      </c>
      <c r="AB66" s="11">
        <v>3</v>
      </c>
      <c r="AC66" s="11" t="s">
        <v>28</v>
      </c>
      <c r="AD66" s="12">
        <v>5</v>
      </c>
      <c r="AE66" s="10"/>
      <c r="AF66" s="11"/>
      <c r="AG66" s="11"/>
      <c r="AH66" s="11"/>
      <c r="AI66" s="12"/>
      <c r="AJ66" s="10"/>
      <c r="AK66" s="11"/>
      <c r="AL66" s="11"/>
      <c r="AM66" s="11"/>
      <c r="AN66" s="21"/>
      <c r="AO66" s="191" t="s">
        <v>42</v>
      </c>
      <c r="AP66" s="1"/>
    </row>
    <row r="67" spans="1:42" ht="15.75" customHeight="1" x14ac:dyDescent="0.2">
      <c r="A67" s="136">
        <v>46</v>
      </c>
      <c r="B67" s="284" t="s">
        <v>131</v>
      </c>
      <c r="C67" s="214" t="s">
        <v>132</v>
      </c>
      <c r="D67" s="70">
        <f t="shared" si="11"/>
        <v>5</v>
      </c>
      <c r="E67" s="74">
        <f t="shared" si="12"/>
        <v>5</v>
      </c>
      <c r="F67" s="10"/>
      <c r="G67" s="11"/>
      <c r="H67" s="11"/>
      <c r="I67" s="11"/>
      <c r="J67" s="12"/>
      <c r="K67" s="10"/>
      <c r="L67" s="11"/>
      <c r="M67" s="11"/>
      <c r="N67" s="11"/>
      <c r="O67" s="12"/>
      <c r="P67" s="10"/>
      <c r="Q67" s="11"/>
      <c r="R67" s="11"/>
      <c r="S67" s="11"/>
      <c r="T67" s="12"/>
      <c r="U67" s="10"/>
      <c r="V67" s="11"/>
      <c r="W67" s="11"/>
      <c r="X67" s="11"/>
      <c r="Y67" s="12"/>
      <c r="Z67" s="71"/>
      <c r="AA67" s="80"/>
      <c r="AB67" s="80"/>
      <c r="AC67" s="80"/>
      <c r="AD67" s="238"/>
      <c r="AE67" s="10">
        <v>2</v>
      </c>
      <c r="AF67" s="11">
        <v>0</v>
      </c>
      <c r="AG67" s="11">
        <v>3</v>
      </c>
      <c r="AH67" s="11" t="s">
        <v>28</v>
      </c>
      <c r="AI67" s="12">
        <v>5</v>
      </c>
      <c r="AJ67" s="10"/>
      <c r="AK67" s="11"/>
      <c r="AL67" s="11"/>
      <c r="AM67" s="11"/>
      <c r="AN67" s="21"/>
      <c r="AO67" s="191" t="s">
        <v>130</v>
      </c>
      <c r="AP67" s="1"/>
    </row>
    <row r="68" spans="1:42" ht="15.75" customHeight="1" x14ac:dyDescent="0.2">
      <c r="A68" s="136">
        <v>47</v>
      </c>
      <c r="B68" s="284" t="s">
        <v>133</v>
      </c>
      <c r="C68" s="76" t="s">
        <v>134</v>
      </c>
      <c r="D68" s="70">
        <f t="shared" si="11"/>
        <v>4</v>
      </c>
      <c r="E68" s="74">
        <f t="shared" si="12"/>
        <v>4</v>
      </c>
      <c r="F68" s="10"/>
      <c r="G68" s="11"/>
      <c r="H68" s="11"/>
      <c r="I68" s="11"/>
      <c r="J68" s="12"/>
      <c r="K68" s="10"/>
      <c r="L68" s="11"/>
      <c r="M68" s="11"/>
      <c r="N68" s="11"/>
      <c r="O68" s="12"/>
      <c r="P68" s="10"/>
      <c r="Q68" s="11"/>
      <c r="R68" s="11"/>
      <c r="S68" s="11"/>
      <c r="T68" s="12"/>
      <c r="U68" s="10"/>
      <c r="V68" s="11"/>
      <c r="W68" s="11"/>
      <c r="X68" s="11"/>
      <c r="Y68" s="12"/>
      <c r="Z68" s="10"/>
      <c r="AA68" s="11"/>
      <c r="AB68" s="11"/>
      <c r="AC68" s="11"/>
      <c r="AD68" s="12"/>
      <c r="AE68" s="10"/>
      <c r="AF68" s="11"/>
      <c r="AG68" s="11"/>
      <c r="AH68" s="11"/>
      <c r="AI68" s="12"/>
      <c r="AJ68" s="10">
        <v>2</v>
      </c>
      <c r="AK68" s="11">
        <v>0</v>
      </c>
      <c r="AL68" s="11">
        <v>2</v>
      </c>
      <c r="AM68" s="11" t="s">
        <v>36</v>
      </c>
      <c r="AN68" s="21">
        <v>4</v>
      </c>
      <c r="AO68" s="192" t="s">
        <v>90</v>
      </c>
      <c r="AP68" s="1"/>
    </row>
    <row r="69" spans="1:42" ht="16.5" customHeight="1" x14ac:dyDescent="0.2">
      <c r="A69" s="136">
        <v>48</v>
      </c>
      <c r="B69" s="284" t="s">
        <v>135</v>
      </c>
      <c r="C69" s="76" t="s">
        <v>136</v>
      </c>
      <c r="D69" s="70">
        <f t="shared" si="11"/>
        <v>3</v>
      </c>
      <c r="E69" s="74">
        <f t="shared" si="12"/>
        <v>4</v>
      </c>
      <c r="F69" s="10"/>
      <c r="G69" s="11"/>
      <c r="H69" s="11"/>
      <c r="I69" s="11"/>
      <c r="J69" s="12"/>
      <c r="K69" s="10"/>
      <c r="L69" s="11"/>
      <c r="M69" s="11"/>
      <c r="N69" s="11"/>
      <c r="O69" s="12"/>
      <c r="P69" s="10"/>
      <c r="Q69" s="11"/>
      <c r="R69" s="11"/>
      <c r="S69" s="11"/>
      <c r="T69" s="12"/>
      <c r="U69" s="10"/>
      <c r="V69" s="11"/>
      <c r="W69" s="11"/>
      <c r="X69" s="11"/>
      <c r="Y69" s="12"/>
      <c r="Z69" s="10">
        <v>1</v>
      </c>
      <c r="AA69" s="11">
        <v>0</v>
      </c>
      <c r="AB69" s="11">
        <v>2</v>
      </c>
      <c r="AC69" s="11" t="s">
        <v>36</v>
      </c>
      <c r="AD69" s="12">
        <v>4</v>
      </c>
      <c r="AE69" s="10"/>
      <c r="AF69" s="11"/>
      <c r="AG69" s="11"/>
      <c r="AH69" s="11"/>
      <c r="AI69" s="12"/>
      <c r="AJ69" s="10"/>
      <c r="AK69" s="11"/>
      <c r="AL69" s="11"/>
      <c r="AM69" s="11"/>
      <c r="AN69" s="21"/>
      <c r="AO69" s="193"/>
      <c r="AP69" s="1"/>
    </row>
    <row r="70" spans="1:42" ht="16.5" customHeight="1" x14ac:dyDescent="0.2">
      <c r="A70" s="136">
        <v>49</v>
      </c>
      <c r="B70" s="284" t="s">
        <v>137</v>
      </c>
      <c r="C70" s="76" t="s">
        <v>138</v>
      </c>
      <c r="D70" s="70">
        <f t="shared" si="11"/>
        <v>3</v>
      </c>
      <c r="E70" s="74">
        <f t="shared" si="12"/>
        <v>5</v>
      </c>
      <c r="F70" s="10"/>
      <c r="G70" s="11"/>
      <c r="H70" s="11"/>
      <c r="I70" s="11"/>
      <c r="J70" s="12"/>
      <c r="K70" s="10"/>
      <c r="L70" s="11"/>
      <c r="M70" s="11"/>
      <c r="N70" s="11"/>
      <c r="O70" s="12"/>
      <c r="P70" s="10"/>
      <c r="Q70" s="11"/>
      <c r="R70" s="11"/>
      <c r="S70" s="11"/>
      <c r="T70" s="12"/>
      <c r="U70" s="10"/>
      <c r="V70" s="11"/>
      <c r="W70" s="11"/>
      <c r="X70" s="11"/>
      <c r="Y70" s="12"/>
      <c r="Z70" s="10"/>
      <c r="AA70" s="11"/>
      <c r="AB70" s="11"/>
      <c r="AC70" s="11"/>
      <c r="AD70" s="12"/>
      <c r="AE70" s="10"/>
      <c r="AF70" s="11"/>
      <c r="AG70" s="11"/>
      <c r="AH70" s="11"/>
      <c r="AI70" s="12"/>
      <c r="AJ70" s="10">
        <v>2</v>
      </c>
      <c r="AK70" s="11">
        <v>0</v>
      </c>
      <c r="AL70" s="11">
        <v>1</v>
      </c>
      <c r="AM70" s="11" t="s">
        <v>28</v>
      </c>
      <c r="AN70" s="21">
        <v>5</v>
      </c>
      <c r="AO70" s="191" t="s">
        <v>130</v>
      </c>
      <c r="AP70" s="1"/>
    </row>
    <row r="71" spans="1:42" ht="15.75" customHeight="1" x14ac:dyDescent="0.2">
      <c r="A71" s="136">
        <v>50</v>
      </c>
      <c r="B71" s="285" t="s">
        <v>139</v>
      </c>
      <c r="C71" s="214" t="s">
        <v>140</v>
      </c>
      <c r="D71" s="70">
        <v>2</v>
      </c>
      <c r="E71" s="74">
        <v>4</v>
      </c>
      <c r="F71" s="10"/>
      <c r="G71" s="11"/>
      <c r="H71" s="11"/>
      <c r="I71" s="11" t="s">
        <v>141</v>
      </c>
      <c r="J71" s="12"/>
      <c r="K71" s="10"/>
      <c r="L71" s="11"/>
      <c r="M71" s="11"/>
      <c r="N71" s="11"/>
      <c r="O71" s="12"/>
      <c r="P71" s="10"/>
      <c r="Q71" s="11"/>
      <c r="R71" s="11"/>
      <c r="S71" s="11"/>
      <c r="T71" s="12"/>
      <c r="U71" s="239"/>
      <c r="V71" s="240"/>
      <c r="W71" s="240"/>
      <c r="X71" s="240"/>
      <c r="Y71" s="241"/>
      <c r="Z71" s="10">
        <v>0</v>
      </c>
      <c r="AA71" s="11">
        <v>0</v>
      </c>
      <c r="AB71" s="11">
        <v>2</v>
      </c>
      <c r="AC71" s="11" t="s">
        <v>36</v>
      </c>
      <c r="AD71" s="12">
        <v>4</v>
      </c>
      <c r="AE71" s="10"/>
      <c r="AF71" s="11"/>
      <c r="AG71" s="11"/>
      <c r="AH71" s="11"/>
      <c r="AI71" s="12"/>
      <c r="AJ71" s="10"/>
      <c r="AK71" s="11"/>
      <c r="AL71" s="11"/>
      <c r="AM71" s="11"/>
      <c r="AN71" s="21"/>
      <c r="AO71" s="192" t="s">
        <v>142</v>
      </c>
      <c r="AP71" s="1"/>
    </row>
    <row r="72" spans="1:42" ht="16.5" customHeight="1" x14ac:dyDescent="0.2">
      <c r="A72" s="136">
        <v>51</v>
      </c>
      <c r="B72" s="284" t="s">
        <v>143</v>
      </c>
      <c r="C72" s="79" t="s">
        <v>144</v>
      </c>
      <c r="D72" s="70">
        <f>SUM(F72,G72,H72,K72,L72,M72,P72,Q72,R72,U72,V72,W72,Z72,AA72,AB72,AE72,AF72,AG72,AJ72,AK72,AL72)</f>
        <v>2</v>
      </c>
      <c r="E72" s="74">
        <f>SUM(J72,O72,T72,Y72,AD72,AI72,AN72)</f>
        <v>4</v>
      </c>
      <c r="F72" s="13"/>
      <c r="G72" s="14"/>
      <c r="H72" s="14"/>
      <c r="I72" s="14"/>
      <c r="J72" s="15"/>
      <c r="K72" s="13"/>
      <c r="L72" s="14"/>
      <c r="M72" s="14"/>
      <c r="N72" s="14"/>
      <c r="O72" s="15"/>
      <c r="P72" s="13"/>
      <c r="Q72" s="14"/>
      <c r="R72" s="14"/>
      <c r="S72" s="14"/>
      <c r="T72" s="15"/>
      <c r="U72" s="10"/>
      <c r="V72" s="11"/>
      <c r="W72" s="11"/>
      <c r="X72" s="11"/>
      <c r="Y72" s="12"/>
      <c r="Z72" s="10">
        <v>0</v>
      </c>
      <c r="AA72" s="11">
        <v>2</v>
      </c>
      <c r="AB72" s="11">
        <v>0</v>
      </c>
      <c r="AC72" s="11" t="s">
        <v>36</v>
      </c>
      <c r="AD72" s="12">
        <v>4</v>
      </c>
      <c r="AE72" s="13"/>
      <c r="AF72" s="14"/>
      <c r="AG72" s="14"/>
      <c r="AH72" s="14"/>
      <c r="AI72" s="15"/>
      <c r="AJ72" s="13"/>
      <c r="AK72" s="14"/>
      <c r="AL72" s="14"/>
      <c r="AM72" s="14"/>
      <c r="AN72" s="20"/>
      <c r="AO72" s="192" t="s">
        <v>70</v>
      </c>
      <c r="AP72" s="1"/>
    </row>
    <row r="73" spans="1:42" ht="16.5" customHeight="1" x14ac:dyDescent="0.2">
      <c r="A73" s="136">
        <v>52</v>
      </c>
      <c r="B73" s="284" t="s">
        <v>145</v>
      </c>
      <c r="C73" s="76" t="s">
        <v>146</v>
      </c>
      <c r="D73" s="70">
        <f>SUM(F73,G73,H73,K73,L73,M73,P73,Q73,R73,U73,V73,W73,Z73,AA73,AB73,AE73,AF73,AG73,AJ73,AK73,AL73)</f>
        <v>2</v>
      </c>
      <c r="E73" s="74">
        <f>SUM(J73,O73,T73,Y73,AD73,AI73,AN73)</f>
        <v>4</v>
      </c>
      <c r="F73" s="10"/>
      <c r="G73" s="11"/>
      <c r="H73" s="11"/>
      <c r="I73" s="11"/>
      <c r="J73" s="12"/>
      <c r="K73" s="10"/>
      <c r="L73" s="11"/>
      <c r="M73" s="11"/>
      <c r="N73" s="11"/>
      <c r="O73" s="12"/>
      <c r="P73" s="10"/>
      <c r="Q73" s="11"/>
      <c r="R73" s="11"/>
      <c r="S73" s="11"/>
      <c r="T73" s="12"/>
      <c r="U73" s="10"/>
      <c r="V73" s="11"/>
      <c r="W73" s="11"/>
      <c r="X73" s="11"/>
      <c r="Y73" s="12"/>
      <c r="Z73" s="51">
        <v>1</v>
      </c>
      <c r="AA73" s="52">
        <v>1</v>
      </c>
      <c r="AB73" s="52">
        <v>0</v>
      </c>
      <c r="AC73" s="52" t="s">
        <v>36</v>
      </c>
      <c r="AD73" s="53">
        <v>4</v>
      </c>
      <c r="AE73" s="10"/>
      <c r="AF73" s="11"/>
      <c r="AG73" s="11"/>
      <c r="AH73" s="11"/>
      <c r="AI73" s="12"/>
      <c r="AJ73" s="10"/>
      <c r="AK73" s="11"/>
      <c r="AL73" s="11"/>
      <c r="AM73" s="11"/>
      <c r="AN73" s="21"/>
      <c r="AO73" s="192"/>
      <c r="AP73" s="1"/>
    </row>
    <row r="74" spans="1:42" ht="16.5" customHeight="1" x14ac:dyDescent="0.2">
      <c r="A74" s="136">
        <v>53</v>
      </c>
      <c r="B74" s="284" t="s">
        <v>147</v>
      </c>
      <c r="C74" s="76" t="s">
        <v>148</v>
      </c>
      <c r="D74" s="70">
        <f>SUM(F74,G74,H74,K74,L74,M74,P74,Q74,R74,U74,V74,W74,Z74,AA74,AB74,AE74,AF74,AG74,AJ74,AK74,AL74)</f>
        <v>4</v>
      </c>
      <c r="E74" s="74">
        <f>SUM(J74,O74,T74,Y74,AD74,AI74,AN74)</f>
        <v>15</v>
      </c>
      <c r="F74" s="10"/>
      <c r="G74" s="11"/>
      <c r="H74" s="11"/>
      <c r="I74" s="11"/>
      <c r="J74" s="12"/>
      <c r="K74" s="10"/>
      <c r="L74" s="11"/>
      <c r="M74" s="11"/>
      <c r="N74" s="11"/>
      <c r="O74" s="12"/>
      <c r="P74" s="10"/>
      <c r="Q74" s="11"/>
      <c r="R74" s="11"/>
      <c r="S74" s="11"/>
      <c r="T74" s="12"/>
      <c r="U74" s="10"/>
      <c r="V74" s="11"/>
      <c r="W74" s="11"/>
      <c r="X74" s="11"/>
      <c r="Y74" s="12"/>
      <c r="Z74" s="51"/>
      <c r="AA74" s="52"/>
      <c r="AB74" s="52"/>
      <c r="AC74" s="52"/>
      <c r="AD74" s="53"/>
      <c r="AE74" s="10"/>
      <c r="AF74" s="11"/>
      <c r="AG74" s="11"/>
      <c r="AH74" s="11"/>
      <c r="AI74" s="12"/>
      <c r="AJ74" s="10">
        <v>0</v>
      </c>
      <c r="AK74" s="11">
        <v>4</v>
      </c>
      <c r="AL74" s="11">
        <v>0</v>
      </c>
      <c r="AM74" s="11" t="s">
        <v>36</v>
      </c>
      <c r="AN74" s="21">
        <v>15</v>
      </c>
      <c r="AO74" s="192"/>
      <c r="AP74" s="1"/>
    </row>
    <row r="75" spans="1:42" ht="16.5" customHeight="1" thickBot="1" x14ac:dyDescent="0.25">
      <c r="A75" s="139">
        <v>54</v>
      </c>
      <c r="B75" s="302" t="s">
        <v>149</v>
      </c>
      <c r="C75" s="140" t="s">
        <v>150</v>
      </c>
      <c r="D75" s="141">
        <f>SUM(F75,G75,H75,K75,L75,M75,P75,Q75,R75,U75,V75,W75,Z75,AA75,AB75,AE75,AF75,AG75,AJ75,AK75,AL75)</f>
        <v>4</v>
      </c>
      <c r="E75" s="142">
        <f>SUM(J75,O75,T75,Y75,AD75,AI75,AN75)</f>
        <v>4</v>
      </c>
      <c r="F75" s="143"/>
      <c r="G75" s="144"/>
      <c r="H75" s="144"/>
      <c r="I75" s="144"/>
      <c r="J75" s="145"/>
      <c r="K75" s="143"/>
      <c r="L75" s="144"/>
      <c r="M75" s="144"/>
      <c r="N75" s="144"/>
      <c r="O75" s="145"/>
      <c r="P75" s="143"/>
      <c r="Q75" s="144"/>
      <c r="R75" s="144"/>
      <c r="S75" s="144"/>
      <c r="T75" s="145"/>
      <c r="U75" s="143"/>
      <c r="V75" s="144"/>
      <c r="W75" s="144"/>
      <c r="X75" s="144"/>
      <c r="Y75" s="145"/>
      <c r="Z75" s="146"/>
      <c r="AA75" s="147"/>
      <c r="AB75" s="147"/>
      <c r="AC75" s="147"/>
      <c r="AD75" s="148"/>
      <c r="AE75" s="143">
        <v>2</v>
      </c>
      <c r="AF75" s="144">
        <v>0</v>
      </c>
      <c r="AG75" s="144">
        <v>2</v>
      </c>
      <c r="AH75" s="144" t="s">
        <v>28</v>
      </c>
      <c r="AI75" s="145">
        <v>4</v>
      </c>
      <c r="AJ75" s="143"/>
      <c r="AK75" s="144"/>
      <c r="AL75" s="144"/>
      <c r="AM75" s="144"/>
      <c r="AN75" s="187"/>
      <c r="AO75" s="194"/>
      <c r="AP75" s="1"/>
    </row>
    <row r="76" spans="1:42" ht="17.25" customHeight="1" thickBot="1" x14ac:dyDescent="0.25">
      <c r="A76" s="93" t="s">
        <v>151</v>
      </c>
      <c r="B76" s="303"/>
      <c r="C76" s="40"/>
      <c r="D76" s="94">
        <f>SUM(F76:H76,K76:M76,P76:R76,U76:W76,Z76:AB76,AE76:AG76,AJ76:AL76)</f>
        <v>145</v>
      </c>
      <c r="E76" s="127">
        <f>E64+E30+E22+E12+E49</f>
        <v>200</v>
      </c>
      <c r="F76" s="229">
        <f>F12+F22+F30+F64</f>
        <v>10</v>
      </c>
      <c r="G76" s="230">
        <f>G12+G22+G30+G64</f>
        <v>9</v>
      </c>
      <c r="H76" s="230">
        <f>H12+H22+H30+H64</f>
        <v>5</v>
      </c>
      <c r="I76" s="230"/>
      <c r="J76" s="231">
        <f>J12+J22+J49+J30+J64</f>
        <v>30</v>
      </c>
      <c r="K76" s="230">
        <f>K12+K22+K30+K64</f>
        <v>11</v>
      </c>
      <c r="L76" s="230">
        <f>L12+L22+L30+L64</f>
        <v>9</v>
      </c>
      <c r="M76" s="230">
        <f>M12+M22+M30+M64</f>
        <v>5</v>
      </c>
      <c r="N76" s="230"/>
      <c r="O76" s="231">
        <f>O12+O22+O30+O49+O64</f>
        <v>30</v>
      </c>
      <c r="P76" s="230">
        <f>P12+P22+P30+P64</f>
        <v>9</v>
      </c>
      <c r="Q76" s="230">
        <f>Q12+Q22+Q30+Q64</f>
        <v>4</v>
      </c>
      <c r="R76" s="230">
        <f>R12+R22+R30+R64</f>
        <v>8</v>
      </c>
      <c r="S76" s="230"/>
      <c r="T76" s="231">
        <f>T12+T22+T30+T49+T64</f>
        <v>30</v>
      </c>
      <c r="U76" s="230">
        <f>U12+U22+U30+U64</f>
        <v>11</v>
      </c>
      <c r="V76" s="230">
        <f>V12+V22+V30+V64</f>
        <v>4</v>
      </c>
      <c r="W76" s="230">
        <f>W12+W22+W30+W64</f>
        <v>5</v>
      </c>
      <c r="X76" s="230"/>
      <c r="Y76" s="231">
        <f>Y12+Y22+Y30+Y49+Y64</f>
        <v>26</v>
      </c>
      <c r="Z76" s="230">
        <f>Z12+Z22+Z30+Z64</f>
        <v>8</v>
      </c>
      <c r="AA76" s="230">
        <f>AA12+AA22+AA30+AA64</f>
        <v>5</v>
      </c>
      <c r="AB76" s="230">
        <f>AB12+AB22+AB30+AB64</f>
        <v>11</v>
      </c>
      <c r="AC76" s="230"/>
      <c r="AD76" s="231">
        <f>AD12+AD22+AD30+AD49+AD64</f>
        <v>33</v>
      </c>
      <c r="AE76" s="230">
        <f>AE12+AE22+AE30+AE64</f>
        <v>7</v>
      </c>
      <c r="AF76" s="230">
        <f>AF12+AF22+AF30+AF64</f>
        <v>2</v>
      </c>
      <c r="AG76" s="230">
        <f>AG12+AG22+AG30+AG64</f>
        <v>8</v>
      </c>
      <c r="AH76" s="230"/>
      <c r="AI76" s="231">
        <f>AI12+AI22+AI30+AI49+AI64</f>
        <v>23</v>
      </c>
      <c r="AJ76" s="230">
        <f>AJ12+AJ22+AJ30+AJ64</f>
        <v>5</v>
      </c>
      <c r="AK76" s="230">
        <f>AK12+AK22+AK30+AK64</f>
        <v>4</v>
      </c>
      <c r="AL76" s="230">
        <f>AL12+AL22+AL30+AL64</f>
        <v>5</v>
      </c>
      <c r="AM76" s="230"/>
      <c r="AN76" s="231">
        <f>AN12+AN22+AN30+AN49+AN64</f>
        <v>28</v>
      </c>
      <c r="AO76" s="196"/>
      <c r="AP76" s="1"/>
    </row>
    <row r="77" spans="1:42" ht="15.75" customHeight="1" x14ac:dyDescent="0.2">
      <c r="A77" s="34"/>
      <c r="B77" s="304"/>
      <c r="C77" s="39" t="s">
        <v>152</v>
      </c>
      <c r="D77" s="36"/>
      <c r="E77" s="56"/>
      <c r="F77" s="95"/>
      <c r="G77" s="96"/>
      <c r="H77" s="3"/>
      <c r="I77" s="97">
        <f>COUNTIF(I13:I75,"s")</f>
        <v>0</v>
      </c>
      <c r="J77" s="98"/>
      <c r="K77" s="95"/>
      <c r="L77" s="99"/>
      <c r="M77" s="3"/>
      <c r="N77" s="97">
        <f>COUNTIF(N13:N75,"s")</f>
        <v>0</v>
      </c>
      <c r="O77" s="53"/>
      <c r="P77" s="100"/>
      <c r="Q77" s="96"/>
      <c r="R77" s="101"/>
      <c r="S77" s="97">
        <f>COUNTIF(S13:S75,"s")</f>
        <v>0</v>
      </c>
      <c r="T77" s="53"/>
      <c r="U77" s="100"/>
      <c r="V77" s="96"/>
      <c r="W77" s="101"/>
      <c r="X77" s="97">
        <f>COUNTIF(X13:X75,"s")</f>
        <v>0</v>
      </c>
      <c r="Y77" s="53"/>
      <c r="Z77" s="100"/>
      <c r="AA77" s="96"/>
      <c r="AB77" s="101"/>
      <c r="AC77" s="97">
        <f>COUNTIF(AC13:AC75,"s")</f>
        <v>0</v>
      </c>
      <c r="AD77" s="53"/>
      <c r="AE77" s="95"/>
      <c r="AF77" s="102"/>
      <c r="AG77" s="3"/>
      <c r="AH77" s="97">
        <f>COUNTIF(AH13:AH75,"s")</f>
        <v>0</v>
      </c>
      <c r="AI77" s="98"/>
      <c r="AJ77" s="103"/>
      <c r="AK77" s="104"/>
      <c r="AL77" s="3"/>
      <c r="AM77" s="97">
        <f>COUNTIF(AM13:AM75,"s")</f>
        <v>0</v>
      </c>
      <c r="AN77" s="97"/>
      <c r="AO77" s="195"/>
      <c r="AP77" s="1"/>
    </row>
    <row r="78" spans="1:42" ht="15.75" customHeight="1" x14ac:dyDescent="0.2">
      <c r="A78" s="3"/>
      <c r="B78" s="305"/>
      <c r="C78" s="79" t="s">
        <v>153</v>
      </c>
      <c r="D78" s="70"/>
      <c r="E78" s="105"/>
      <c r="F78" s="106"/>
      <c r="G78" s="107"/>
      <c r="H78" s="31"/>
      <c r="I78" s="20">
        <f>COUNTIF(I13:I75,"v")</f>
        <v>2</v>
      </c>
      <c r="J78" s="15"/>
      <c r="K78" s="106"/>
      <c r="L78" s="108"/>
      <c r="M78" s="31"/>
      <c r="N78" s="20">
        <f>COUNTIF(N13:N75,"v")</f>
        <v>4</v>
      </c>
      <c r="O78" s="12"/>
      <c r="P78" s="109"/>
      <c r="Q78" s="110"/>
      <c r="R78" s="32"/>
      <c r="S78" s="20">
        <f>COUNTIF(S13:S75,"v")</f>
        <v>4</v>
      </c>
      <c r="T78" s="12"/>
      <c r="U78" s="109"/>
      <c r="V78" s="110"/>
      <c r="W78" s="32"/>
      <c r="X78" s="20">
        <f>COUNTIF(X13:X75,"v")</f>
        <v>2</v>
      </c>
      <c r="Y78" s="12"/>
      <c r="Z78" s="109"/>
      <c r="AA78" s="110"/>
      <c r="AB78" s="32"/>
      <c r="AC78" s="20">
        <f>COUNTIF(AC13:AC75,"v")</f>
        <v>4</v>
      </c>
      <c r="AD78" s="12"/>
      <c r="AE78" s="106"/>
      <c r="AF78" s="107"/>
      <c r="AG78" s="31"/>
      <c r="AH78" s="20">
        <f>COUNTIF(AH13:AH75,"v")</f>
        <v>4</v>
      </c>
      <c r="AI78" s="15"/>
      <c r="AJ78" s="106"/>
      <c r="AK78" s="107"/>
      <c r="AL78" s="31"/>
      <c r="AM78" s="20">
        <f>COUNTIF(AM13:AM75,"v")</f>
        <v>1</v>
      </c>
      <c r="AN78" s="21"/>
      <c r="AO78" s="192"/>
      <c r="AP78" s="1"/>
    </row>
    <row r="79" spans="1:42" ht="15.75" customHeight="1" x14ac:dyDescent="0.2">
      <c r="A79" s="3"/>
      <c r="B79" s="305"/>
      <c r="C79" s="111" t="s">
        <v>154</v>
      </c>
      <c r="D79" s="70"/>
      <c r="E79" s="112"/>
      <c r="F79" s="106"/>
      <c r="G79" s="107"/>
      <c r="H79" s="31"/>
      <c r="I79" s="20">
        <f>COUNTIF(I13:I75,"é")</f>
        <v>5</v>
      </c>
      <c r="J79" s="15"/>
      <c r="K79" s="106"/>
      <c r="L79" s="108"/>
      <c r="M79" s="31"/>
      <c r="N79" s="20">
        <f>COUNTIF(N13:N75,"é")</f>
        <v>3</v>
      </c>
      <c r="O79" s="15"/>
      <c r="P79" s="106"/>
      <c r="Q79" s="107"/>
      <c r="R79" s="31"/>
      <c r="S79" s="20">
        <f>COUNTIF(S13:S75,"é")</f>
        <v>3</v>
      </c>
      <c r="T79" s="15"/>
      <c r="U79" s="106"/>
      <c r="V79" s="107"/>
      <c r="W79" s="31"/>
      <c r="X79" s="20">
        <f>COUNTIF(X13:X75,"é")</f>
        <v>5</v>
      </c>
      <c r="Y79" s="15"/>
      <c r="Z79" s="106"/>
      <c r="AA79" s="107"/>
      <c r="AB79" s="31"/>
      <c r="AC79" s="20">
        <f>COUNTIF(AC13:AC75,"é")</f>
        <v>4</v>
      </c>
      <c r="AD79" s="15"/>
      <c r="AE79" s="106"/>
      <c r="AF79" s="107"/>
      <c r="AG79" s="31"/>
      <c r="AH79" s="20">
        <f>COUNTIF(AH13:AH75,"é")</f>
        <v>3</v>
      </c>
      <c r="AI79" s="15"/>
      <c r="AJ79" s="106"/>
      <c r="AK79" s="107"/>
      <c r="AL79" s="31"/>
      <c r="AM79" s="20">
        <f>COUNTIF(AM13:AM75,"é")</f>
        <v>3</v>
      </c>
      <c r="AN79" s="20"/>
      <c r="AO79" s="192"/>
      <c r="AP79" s="1"/>
    </row>
    <row r="80" spans="1:42" ht="16.5" customHeight="1" thickBot="1" x14ac:dyDescent="0.25">
      <c r="A80" s="3"/>
      <c r="B80" s="306"/>
      <c r="C80" s="62" t="s">
        <v>155</v>
      </c>
      <c r="D80" s="113"/>
      <c r="E80" s="114"/>
      <c r="F80" s="115"/>
      <c r="G80" s="116"/>
      <c r="H80" s="43"/>
      <c r="I80" s="44">
        <f>COUNTIF(I13:I75,"a")</f>
        <v>1</v>
      </c>
      <c r="J80" s="24"/>
      <c r="K80" s="115"/>
      <c r="L80" s="117"/>
      <c r="M80" s="43"/>
      <c r="N80" s="44">
        <f>COUNTIF(N13:N75,"a")</f>
        <v>1</v>
      </c>
      <c r="O80" s="24"/>
      <c r="P80" s="115"/>
      <c r="Q80" s="116"/>
      <c r="R80" s="43"/>
      <c r="S80" s="44">
        <f>COUNTIF(S13:S75,"a")</f>
        <v>1</v>
      </c>
      <c r="T80" s="24"/>
      <c r="U80" s="115"/>
      <c r="V80" s="116"/>
      <c r="W80" s="43"/>
      <c r="X80" s="44">
        <f>COUNTIF(X13:X75,"a")</f>
        <v>0</v>
      </c>
      <c r="Y80" s="24"/>
      <c r="Z80" s="115"/>
      <c r="AA80" s="116"/>
      <c r="AB80" s="43"/>
      <c r="AC80" s="44">
        <f>COUNTIF(AC13:AC75,"a")</f>
        <v>0</v>
      </c>
      <c r="AD80" s="24"/>
      <c r="AE80" s="115"/>
      <c r="AF80" s="116"/>
      <c r="AG80" s="43"/>
      <c r="AH80" s="44">
        <f>COUNTIF(AH13:AH75,"a")</f>
        <v>0</v>
      </c>
      <c r="AI80" s="24"/>
      <c r="AJ80" s="115"/>
      <c r="AK80" s="116"/>
      <c r="AL80" s="43"/>
      <c r="AM80" s="44">
        <f>COUNTIF(AM13:AM75,"a")</f>
        <v>0</v>
      </c>
      <c r="AN80" s="20"/>
      <c r="AO80" s="194"/>
      <c r="AP80" s="1"/>
    </row>
    <row r="81" spans="1:42" ht="16.5" customHeight="1" thickBot="1" x14ac:dyDescent="0.25">
      <c r="A81" s="118" t="s">
        <v>156</v>
      </c>
      <c r="B81" s="303"/>
      <c r="C81" s="119"/>
      <c r="D81" s="9">
        <f>D76+D59+D60</f>
        <v>150</v>
      </c>
      <c r="E81" s="9">
        <f>J81+O81+T81+Y81+AD81+AI81+AN81</f>
        <v>210</v>
      </c>
      <c r="F81" s="9">
        <f>F76+F59+F60</f>
        <v>10</v>
      </c>
      <c r="G81" s="9">
        <f>G76+G59+G60</f>
        <v>9</v>
      </c>
      <c r="H81" s="9">
        <f>H76+H59+H60</f>
        <v>5</v>
      </c>
      <c r="I81" s="9"/>
      <c r="J81" s="9">
        <f>J76+J59+J60</f>
        <v>30</v>
      </c>
      <c r="K81" s="9">
        <f>K76+K59+K60</f>
        <v>11</v>
      </c>
      <c r="L81" s="9">
        <f>L76+L59+L60</f>
        <v>9</v>
      </c>
      <c r="M81" s="9">
        <f>M76+M59+M60</f>
        <v>5</v>
      </c>
      <c r="N81" s="9"/>
      <c r="O81" s="9">
        <f>O76+O59+O60</f>
        <v>30</v>
      </c>
      <c r="P81" s="9">
        <f>P76+P59+P60</f>
        <v>9</v>
      </c>
      <c r="Q81" s="9">
        <f>Q76+Q59+Q60</f>
        <v>4</v>
      </c>
      <c r="R81" s="9">
        <f>R76+R59+R60</f>
        <v>8</v>
      </c>
      <c r="S81" s="9"/>
      <c r="T81" s="9">
        <f>T76+T59+T60</f>
        <v>30</v>
      </c>
      <c r="U81" s="9">
        <f>U76+U59+U60</f>
        <v>13</v>
      </c>
      <c r="V81" s="9">
        <f>V76+V59+V60</f>
        <v>4</v>
      </c>
      <c r="W81" s="9">
        <f>W76+W59+W60</f>
        <v>5</v>
      </c>
      <c r="X81" s="9"/>
      <c r="Y81" s="9">
        <f>Y76+Y59+Y60</f>
        <v>31</v>
      </c>
      <c r="Z81" s="9">
        <f>Z76+Z59+Z60</f>
        <v>8</v>
      </c>
      <c r="AA81" s="9">
        <f>AA76+AA59+AA60</f>
        <v>5</v>
      </c>
      <c r="AB81" s="9">
        <f>AB76+AB59+AB60</f>
        <v>11</v>
      </c>
      <c r="AC81" s="9"/>
      <c r="AD81" s="9">
        <f>AD76+AD59+AD60</f>
        <v>33</v>
      </c>
      <c r="AE81" s="9">
        <f>AE76+AE59+AE60</f>
        <v>9</v>
      </c>
      <c r="AF81" s="9">
        <f>AF76+AF59+AF60</f>
        <v>2</v>
      </c>
      <c r="AG81" s="9">
        <f>AG76+AG59+AG60</f>
        <v>9</v>
      </c>
      <c r="AH81" s="9"/>
      <c r="AI81" s="9">
        <f>AI76+AI59+AI60</f>
        <v>28</v>
      </c>
      <c r="AJ81" s="9">
        <f>AJ76+AJ59+AJ60</f>
        <v>5</v>
      </c>
      <c r="AK81" s="9">
        <f>AK76+AK59+AK60</f>
        <v>4</v>
      </c>
      <c r="AL81" s="9">
        <f>AL76+AL59+AL60</f>
        <v>5</v>
      </c>
      <c r="AM81" s="9"/>
      <c r="AN81" s="188">
        <f>AN76+AN59+AN60</f>
        <v>28</v>
      </c>
      <c r="AO81" s="196"/>
      <c r="AP81" s="1"/>
    </row>
    <row r="82" spans="1:42" ht="16.5" customHeight="1" thickBot="1" x14ac:dyDescent="0.25">
      <c r="A82" s="3"/>
      <c r="B82" s="307"/>
      <c r="C82" s="120" t="s">
        <v>157</v>
      </c>
      <c r="D82" s="121">
        <f>SUM(F82,K82,P82,U82,Z82,AE82,AJ82)*14</f>
        <v>2100</v>
      </c>
      <c r="E82" s="122"/>
      <c r="F82" s="123">
        <f>SUM(F81,G81,H81)</f>
        <v>24</v>
      </c>
      <c r="G82" s="122"/>
      <c r="H82" s="122"/>
      <c r="I82" s="122"/>
      <c r="J82" s="122"/>
      <c r="K82" s="123">
        <f>SUM(K81,L81,M81)</f>
        <v>25</v>
      </c>
      <c r="L82" s="122"/>
      <c r="M82" s="122"/>
      <c r="N82" s="122"/>
      <c r="O82" s="122"/>
      <c r="P82" s="123">
        <f>SUM(P81,Q81,R81)</f>
        <v>21</v>
      </c>
      <c r="Q82" s="122"/>
      <c r="R82" s="122"/>
      <c r="S82" s="122"/>
      <c r="T82" s="122"/>
      <c r="U82" s="123">
        <f>SUM(U81,V81,W81)</f>
        <v>22</v>
      </c>
      <c r="V82" s="122"/>
      <c r="W82" s="122"/>
      <c r="X82" s="122"/>
      <c r="Y82" s="122"/>
      <c r="Z82" s="123">
        <f>SUM(Z81,AA81,AB81)</f>
        <v>24</v>
      </c>
      <c r="AA82" s="122"/>
      <c r="AB82" s="122"/>
      <c r="AC82" s="122"/>
      <c r="AD82" s="122"/>
      <c r="AE82" s="123">
        <f>SUM(AE81,AF81,AG81)</f>
        <v>20</v>
      </c>
      <c r="AF82" s="122"/>
      <c r="AG82" s="122"/>
      <c r="AH82" s="122"/>
      <c r="AI82" s="122"/>
      <c r="AJ82" s="123">
        <f>SUM(AJ81,AK81,AL81)</f>
        <v>14</v>
      </c>
      <c r="AK82" s="122"/>
      <c r="AL82" s="122"/>
      <c r="AM82" s="122"/>
      <c r="AN82" s="122"/>
      <c r="AO82" s="35"/>
      <c r="AP82" s="1"/>
    </row>
    <row r="83" spans="1:42" ht="12.75" customHeight="1" x14ac:dyDescent="0.2">
      <c r="A83" s="1"/>
      <c r="B83" s="300"/>
      <c r="C83" s="30"/>
      <c r="D83" s="5"/>
      <c r="E83" s="1"/>
      <c r="F83" s="2"/>
      <c r="G83" s="3"/>
      <c r="H83" s="1"/>
      <c r="I83" s="90"/>
      <c r="J83" s="1"/>
      <c r="K83" s="1"/>
      <c r="L83" s="3"/>
      <c r="M83" s="1"/>
      <c r="N83" s="90"/>
      <c r="O83" s="1"/>
      <c r="P83" s="1"/>
      <c r="Q83" s="3"/>
      <c r="R83" s="1"/>
      <c r="S83" s="90"/>
      <c r="T83" s="1"/>
      <c r="U83" s="1"/>
      <c r="V83" s="3"/>
      <c r="W83" s="1"/>
      <c r="X83" s="90"/>
      <c r="Y83" s="1"/>
      <c r="Z83" s="1"/>
      <c r="AA83" s="3"/>
      <c r="AB83" s="1"/>
      <c r="AC83" s="90"/>
      <c r="AD83" s="1"/>
      <c r="AE83" s="1"/>
      <c r="AF83" s="3"/>
      <c r="AG83" s="1"/>
      <c r="AH83" s="90"/>
      <c r="AI83" s="1"/>
      <c r="AJ83" s="1"/>
      <c r="AK83" s="3"/>
      <c r="AL83" s="1"/>
      <c r="AM83" s="90"/>
      <c r="AN83" s="3"/>
      <c r="AO83" s="1"/>
      <c r="AP83" s="1"/>
    </row>
    <row r="84" spans="1:42" ht="13.5" customHeight="1" thickBot="1" x14ac:dyDescent="0.25">
      <c r="A84" s="2"/>
      <c r="B84" s="277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90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30"/>
      <c r="AP84" s="1"/>
    </row>
    <row r="85" spans="1:42" ht="14.25" customHeight="1" thickBot="1" x14ac:dyDescent="0.25">
      <c r="A85" s="153" t="s">
        <v>158</v>
      </c>
      <c r="B85" s="308"/>
      <c r="C85" s="124"/>
      <c r="D85" s="150" t="s">
        <v>24</v>
      </c>
      <c r="E85" s="1"/>
      <c r="F85" s="30"/>
      <c r="G85" s="30"/>
      <c r="H85" s="1"/>
    </row>
    <row r="86" spans="1:42" ht="14.25" customHeight="1" x14ac:dyDescent="0.2">
      <c r="A86" s="154">
        <v>1</v>
      </c>
      <c r="B86" s="243" t="s">
        <v>159</v>
      </c>
      <c r="C86" s="244"/>
      <c r="D86" s="151">
        <v>10</v>
      </c>
      <c r="E86" s="1"/>
      <c r="F86" s="30"/>
      <c r="G86" s="30"/>
      <c r="H86" s="1"/>
    </row>
    <row r="87" spans="1:42" ht="15" customHeight="1" x14ac:dyDescent="0.2">
      <c r="A87" s="154">
        <v>2</v>
      </c>
      <c r="B87" s="245" t="s">
        <v>160</v>
      </c>
      <c r="C87" s="246"/>
      <c r="D87" s="151">
        <v>4</v>
      </c>
      <c r="E87" s="1"/>
      <c r="F87" s="1"/>
      <c r="G87" s="30"/>
      <c r="H87" s="1"/>
    </row>
    <row r="88" spans="1:42" ht="14.25" customHeight="1" x14ac:dyDescent="0.2">
      <c r="A88" s="154">
        <v>3</v>
      </c>
      <c r="B88" s="245" t="s">
        <v>161</v>
      </c>
      <c r="C88" s="246"/>
      <c r="D88" s="151">
        <v>8</v>
      </c>
      <c r="E88" s="1"/>
      <c r="F88" s="1"/>
      <c r="G88" s="30"/>
      <c r="H88" s="1"/>
    </row>
    <row r="89" spans="1:42" ht="12.75" customHeight="1" thickBot="1" x14ac:dyDescent="0.25">
      <c r="A89" s="155"/>
      <c r="B89" s="309"/>
      <c r="C89" s="156"/>
      <c r="D89" s="152">
        <f>SUM(D86:D88)</f>
        <v>22</v>
      </c>
      <c r="E89" s="1"/>
      <c r="F89" s="1"/>
      <c r="G89" s="1"/>
      <c r="H89" s="1"/>
    </row>
    <row r="90" spans="1:42" ht="12.75" customHeight="1" x14ac:dyDescent="0.2">
      <c r="A90" s="3"/>
      <c r="B90" s="310"/>
      <c r="C90" s="3"/>
      <c r="D90" s="3"/>
      <c r="E90" s="3"/>
      <c r="F90" s="2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  <c r="R90" s="1"/>
      <c r="S90" s="1"/>
      <c r="T90" s="1"/>
    </row>
  </sheetData>
  <mergeCells count="22">
    <mergeCell ref="S3:W3"/>
    <mergeCell ref="A8:D8"/>
    <mergeCell ref="AO8:AO12"/>
    <mergeCell ref="E9:E11"/>
    <mergeCell ref="A12:C12"/>
    <mergeCell ref="C9:C11"/>
    <mergeCell ref="D9:D11"/>
    <mergeCell ref="N6:AA6"/>
    <mergeCell ref="E8:AN8"/>
    <mergeCell ref="F9:AN9"/>
    <mergeCell ref="F5:AN5"/>
    <mergeCell ref="B86:C86"/>
    <mergeCell ref="B87:C87"/>
    <mergeCell ref="B88:C88"/>
    <mergeCell ref="A64:C64"/>
    <mergeCell ref="A9:A11"/>
    <mergeCell ref="B9:B11"/>
    <mergeCell ref="A22:C22"/>
    <mergeCell ref="A30:C30"/>
    <mergeCell ref="A49:C49"/>
    <mergeCell ref="B62:D62"/>
    <mergeCell ref="A63:C63"/>
  </mergeCells>
  <phoneticPr fontId="4" type="noConversion"/>
  <conditionalFormatting sqref="B45:B47 B65 B67:B69 B72:B75">
    <cfRule type="cellIs" dxfId="3" priority="13" operator="equal">
      <formula>"Módosítandó!"</formula>
    </cfRule>
    <cfRule type="cellIs" dxfId="2" priority="14" operator="equal">
      <formula>"Nem javasolt!"</formula>
    </cfRule>
  </conditionalFormatting>
  <conditionalFormatting sqref="C47">
    <cfRule type="cellIs" dxfId="1" priority="1" operator="equal">
      <formula>"Módosítandó!"</formula>
    </cfRule>
    <cfRule type="cellIs" dxfId="0" priority="2" operator="equal">
      <formula>"Nem javasolt!"</formula>
    </cfRule>
  </conditionalFormatting>
  <pageMargins left="0.7" right="0.7" top="0.75" bottom="0.75" header="0.3" footer="0.3"/>
  <pageSetup paperSize="9" scale="64" fitToHeight="0" orientation="landscape" r:id="rId1"/>
  <headerFooter>
    <oddFooter>&amp;R &amp;P/</oddFooter>
  </headerFooter>
  <rowBreaks count="1" manualBreakCount="1">
    <brk id="62" max="16383" man="1"/>
  </rowBreaks>
  <colBreaks count="1" manualBreakCount="1">
    <brk id="41" min="2" max="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mechatronika nappali</vt:lpstr>
      <vt:lpstr>'mechatronika nappali'!Nyomtatási_terület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Gerő Virág</dc:creator>
  <cp:keywords/>
  <dc:description/>
  <cp:lastModifiedBy>Dr. Pogátsnik Monika</cp:lastModifiedBy>
  <cp:revision/>
  <cp:lastPrinted>2026-03-23T20:03:20Z</cp:lastPrinted>
  <dcterms:created xsi:type="dcterms:W3CDTF">2006-03-29T07:49:40Z</dcterms:created>
  <dcterms:modified xsi:type="dcterms:W3CDTF">2026-03-23T20:04:11Z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-995069360</vt:i4>
  </property>
  <property fmtid="{D5CDD505-2E9C-101B-9397-08002B2CF9AE}" pid="3" name="_EmailSubject">
    <vt:lpwstr>tanterv</vt:lpwstr>
  </property>
  <property fmtid="{D5CDD505-2E9C-101B-9397-08002B2CF9AE}" pid="4" name="_AuthorEmail">
    <vt:lpwstr>reger.mihaly@bgk.bmf.hu</vt:lpwstr>
  </property>
  <property fmtid="{D5CDD505-2E9C-101B-9397-08002B2CF9AE}" pid="5" name="_AuthorEmailDisplayName">
    <vt:lpwstr>Réger Mihály</vt:lpwstr>
  </property>
  <property fmtid="{D5CDD505-2E9C-101B-9397-08002B2CF9AE}" pid="6" name="_ReviewingToolsShownOnce">
    <vt:lpwstr/>
  </property>
</Properties>
</file>