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budaiegyetem-my.sharepoint.com/personal/pogatsnik_monika_uni-obuda_hu/Documents/Dokumentumok OD/Óbudai Egyetem/Orarend/Tantervek/F tanterv/AMK verzió honlap-neptun/"/>
    </mc:Choice>
  </mc:AlternateContent>
  <xr:revisionPtr revIDLastSave="0" documentId="8_{5DE2DA18-D8AF-4906-B024-D69D9C430D8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épész BSc nappali" sheetId="2" r:id="rId1"/>
    <sheet name="Gépész BSc levelező" sheetId="4" r:id="rId2"/>
    <sheet name="Munka1" sheetId="3" state="hidden" r:id="rId3"/>
  </sheets>
  <definedNames>
    <definedName name="_xlnm._FilterDatabase" localSheetId="1" hidden="1">'Gépész BSc levelező'!$A$7:$AQ$63</definedName>
    <definedName name="_xlnm._FilterDatabase" localSheetId="0" hidden="1">'Gépész BSc nappali'!$A$7:$AQ$63</definedName>
    <definedName name="_xlnm.Print_Titles" localSheetId="1">'Gépész BSc levelező'!$A:$C,'Gépész BSc levelező'!$1:$7</definedName>
    <definedName name="_xlnm.Print_Titles" localSheetId="0">'Gépész BSc nappali'!$A:$C,'Gépész BSc nappali'!$1:$7</definedName>
    <definedName name="_xlnm.Print_Area" localSheetId="1">'Gépész BSc levelező'!$A$1:$AQ$95</definedName>
    <definedName name="_xlnm.Print_Area" localSheetId="0">'Gépész BSc nappali'!$A$1:$AQ$95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4" l="1"/>
  <c r="D77" i="4" s="1"/>
  <c r="E76" i="4"/>
  <c r="D76" i="4" s="1"/>
  <c r="E75" i="4"/>
  <c r="D75" i="4"/>
  <c r="E74" i="4"/>
  <c r="D74" i="4" s="1"/>
  <c r="E73" i="4"/>
  <c r="D73" i="4" s="1"/>
  <c r="E72" i="4"/>
  <c r="D72" i="4" s="1"/>
  <c r="E71" i="4"/>
  <c r="D71" i="4"/>
  <c r="E70" i="4"/>
  <c r="D70" i="4" s="1"/>
  <c r="E69" i="4"/>
  <c r="D69" i="4" s="1"/>
  <c r="E68" i="4"/>
  <c r="E67" i="4" s="1"/>
  <c r="AN67" i="4"/>
  <c r="AM67" i="4"/>
  <c r="AL67" i="4"/>
  <c r="AL78" i="4" s="1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N78" i="4" s="1"/>
  <c r="M67" i="4"/>
  <c r="L67" i="4"/>
  <c r="K67" i="4"/>
  <c r="J67" i="4"/>
  <c r="I67" i="4"/>
  <c r="H67" i="4"/>
  <c r="G67" i="4"/>
  <c r="F67" i="4"/>
  <c r="AM63" i="4"/>
  <c r="AM82" i="4" s="1"/>
  <c r="AH60" i="4"/>
  <c r="AH79" i="4" s="1"/>
  <c r="E58" i="4"/>
  <c r="D58" i="4"/>
  <c r="E57" i="4"/>
  <c r="D57" i="4"/>
  <c r="E55" i="4"/>
  <c r="D55" i="4"/>
  <c r="E54" i="4"/>
  <c r="D54" i="4"/>
  <c r="E53" i="4"/>
  <c r="D53" i="4"/>
  <c r="E52" i="4"/>
  <c r="E50" i="4" s="1"/>
  <c r="D52" i="4"/>
  <c r="E51" i="4"/>
  <c r="D51" i="4"/>
  <c r="AN50" i="4"/>
  <c r="AM50" i="4"/>
  <c r="AL50" i="4"/>
  <c r="AK50" i="4"/>
  <c r="AJ50" i="4"/>
  <c r="AI50" i="4"/>
  <c r="AH50" i="4"/>
  <c r="AH62" i="4" s="1"/>
  <c r="AH81" i="4" s="1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S63" i="4" s="1"/>
  <c r="S82" i="4" s="1"/>
  <c r="R50" i="4"/>
  <c r="Q50" i="4"/>
  <c r="P50" i="4"/>
  <c r="O50" i="4"/>
  <c r="N50" i="4"/>
  <c r="M50" i="4"/>
  <c r="L50" i="4"/>
  <c r="K50" i="4"/>
  <c r="J50" i="4"/>
  <c r="I50" i="4"/>
  <c r="I63" i="4" s="1"/>
  <c r="I82" i="4" s="1"/>
  <c r="H50" i="4"/>
  <c r="G50" i="4"/>
  <c r="F50" i="4"/>
  <c r="E49" i="4"/>
  <c r="D49" i="4" s="1"/>
  <c r="E48" i="4"/>
  <c r="E46" i="4" s="1"/>
  <c r="E47" i="4"/>
  <c r="D47" i="4" s="1"/>
  <c r="AN46" i="4"/>
  <c r="AN59" i="4" s="1"/>
  <c r="AM46" i="4"/>
  <c r="AM59" i="4" s="1"/>
  <c r="AL46" i="4"/>
  <c r="AL59" i="4" s="1"/>
  <c r="AK46" i="4"/>
  <c r="AJ46" i="4"/>
  <c r="AI46" i="4"/>
  <c r="AI59" i="4" s="1"/>
  <c r="AH46" i="4"/>
  <c r="AH59" i="4" s="1"/>
  <c r="AG46" i="4"/>
  <c r="AG59" i="4" s="1"/>
  <c r="AF46" i="4"/>
  <c r="AE46" i="4"/>
  <c r="AD46" i="4"/>
  <c r="AD59" i="4" s="1"/>
  <c r="AC46" i="4"/>
  <c r="AC59" i="4" s="1"/>
  <c r="AC78" i="4" s="1"/>
  <c r="AB46" i="4"/>
  <c r="AB59" i="4" s="1"/>
  <c r="AA46" i="4"/>
  <c r="Z46" i="4"/>
  <c r="Z59" i="4" s="1"/>
  <c r="Y46" i="4"/>
  <c r="X46" i="4"/>
  <c r="X59" i="4" s="1"/>
  <c r="W46" i="4"/>
  <c r="V46" i="4"/>
  <c r="U46" i="4"/>
  <c r="T46" i="4"/>
  <c r="T59" i="4" s="1"/>
  <c r="T78" i="4" s="1"/>
  <c r="S46" i="4"/>
  <c r="S59" i="4" s="1"/>
  <c r="R46" i="4"/>
  <c r="Q46" i="4"/>
  <c r="P46" i="4"/>
  <c r="O46" i="4"/>
  <c r="O59" i="4" s="1"/>
  <c r="N46" i="4"/>
  <c r="N59" i="4" s="1"/>
  <c r="M46" i="4"/>
  <c r="L46" i="4"/>
  <c r="K46" i="4"/>
  <c r="J46" i="4"/>
  <c r="I46" i="4"/>
  <c r="I59" i="4" s="1"/>
  <c r="I78" i="4" s="1"/>
  <c r="H46" i="4"/>
  <c r="G46" i="4"/>
  <c r="F46" i="4"/>
  <c r="E45" i="4"/>
  <c r="D45" i="4"/>
  <c r="E44" i="4"/>
  <c r="D44" i="4"/>
  <c r="E43" i="4"/>
  <c r="D43" i="4"/>
  <c r="E42" i="4"/>
  <c r="D42" i="4"/>
  <c r="E41" i="4"/>
  <c r="D41" i="4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AN27" i="4"/>
  <c r="AM27" i="4"/>
  <c r="AM61" i="4" s="1"/>
  <c r="AM80" i="4" s="1"/>
  <c r="AL27" i="4"/>
  <c r="AK27" i="4"/>
  <c r="AJ27" i="4"/>
  <c r="AI27" i="4"/>
  <c r="AH27" i="4"/>
  <c r="AG27" i="4"/>
  <c r="AF27" i="4"/>
  <c r="AE27" i="4"/>
  <c r="AD27" i="4"/>
  <c r="AC27" i="4"/>
  <c r="AC61" i="4" s="1"/>
  <c r="AC80" i="4" s="1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E26" i="4"/>
  <c r="D26" i="4" s="1"/>
  <c r="E25" i="4"/>
  <c r="D25" i="4"/>
  <c r="E24" i="4"/>
  <c r="D24" i="4" s="1"/>
  <c r="E23" i="4"/>
  <c r="D23" i="4" s="1"/>
  <c r="E22" i="4"/>
  <c r="D22" i="4" s="1"/>
  <c r="E21" i="4"/>
  <c r="D21" i="4"/>
  <c r="E20" i="4"/>
  <c r="D20" i="4" s="1"/>
  <c r="E19" i="4"/>
  <c r="E17" i="4" s="1"/>
  <c r="E18" i="4"/>
  <c r="D18" i="4" s="1"/>
  <c r="AN17" i="4"/>
  <c r="AM17" i="4"/>
  <c r="AM62" i="4" s="1"/>
  <c r="AM81" i="4" s="1"/>
  <c r="AL17" i="4"/>
  <c r="AK17" i="4"/>
  <c r="AJ17" i="4"/>
  <c r="AI17" i="4"/>
  <c r="AH17" i="4"/>
  <c r="AH61" i="4" s="1"/>
  <c r="AH80" i="4" s="1"/>
  <c r="AG17" i="4"/>
  <c r="AF17" i="4"/>
  <c r="AE17" i="4"/>
  <c r="AD17" i="4"/>
  <c r="AC17" i="4"/>
  <c r="AC60" i="4" s="1"/>
  <c r="AC79" i="4" s="1"/>
  <c r="AB17" i="4"/>
  <c r="AA17" i="4"/>
  <c r="Z17" i="4"/>
  <c r="Y17" i="4"/>
  <c r="X17" i="4"/>
  <c r="X61" i="4" s="1"/>
  <c r="X80" i="4" s="1"/>
  <c r="W17" i="4"/>
  <c r="V17" i="4"/>
  <c r="U17" i="4"/>
  <c r="T17" i="4"/>
  <c r="S17" i="4"/>
  <c r="S60" i="4" s="1"/>
  <c r="S79" i="4" s="1"/>
  <c r="R17" i="4"/>
  <c r="Q17" i="4"/>
  <c r="P17" i="4"/>
  <c r="O17" i="4"/>
  <c r="N17" i="4"/>
  <c r="N60" i="4" s="1"/>
  <c r="N79" i="4" s="1"/>
  <c r="M17" i="4"/>
  <c r="L17" i="4"/>
  <c r="K17" i="4"/>
  <c r="J17" i="4"/>
  <c r="I17" i="4"/>
  <c r="H17" i="4"/>
  <c r="G17" i="4"/>
  <c r="F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E8" i="4" s="1"/>
  <c r="D10" i="4"/>
  <c r="E9" i="4"/>
  <c r="D9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31" i="2"/>
  <c r="D31" i="2" s="1"/>
  <c r="I61" i="4" l="1"/>
  <c r="I80" i="4" s="1"/>
  <c r="AD78" i="4"/>
  <c r="Y59" i="4"/>
  <c r="Y78" i="4" s="1"/>
  <c r="AA59" i="4"/>
  <c r="E59" i="4"/>
  <c r="X60" i="4"/>
  <c r="X79" i="4" s="1"/>
  <c r="J59" i="4"/>
  <c r="I60" i="4"/>
  <c r="I79" i="4" s="1"/>
  <c r="AG78" i="4"/>
  <c r="AB78" i="4"/>
  <c r="AF59" i="4"/>
  <c r="AF78" i="4" s="1"/>
  <c r="D50" i="4"/>
  <c r="AJ59" i="4"/>
  <c r="AJ78" i="4" s="1"/>
  <c r="M59" i="4"/>
  <c r="M78" i="4" s="1"/>
  <c r="R59" i="4"/>
  <c r="R78" i="4" s="1"/>
  <c r="D27" i="4"/>
  <c r="W59" i="4"/>
  <c r="W78" i="4" s="1"/>
  <c r="AK59" i="4"/>
  <c r="AK78" i="4" s="1"/>
  <c r="AE59" i="4"/>
  <c r="AE78" i="4" s="1"/>
  <c r="V59" i="4"/>
  <c r="V78" i="4" s="1"/>
  <c r="U59" i="4"/>
  <c r="U78" i="4" s="1"/>
  <c r="H59" i="4"/>
  <c r="H78" i="4" s="1"/>
  <c r="G59" i="4"/>
  <c r="G78" i="4" s="1"/>
  <c r="Q59" i="4"/>
  <c r="Q78" i="4" s="1"/>
  <c r="P59" i="4"/>
  <c r="P78" i="4" s="1"/>
  <c r="L59" i="4"/>
  <c r="L78" i="4" s="1"/>
  <c r="K59" i="4"/>
  <c r="K78" i="4" s="1"/>
  <c r="D8" i="4"/>
  <c r="F59" i="4"/>
  <c r="F78" i="4" s="1"/>
  <c r="O78" i="4"/>
  <c r="AM78" i="4"/>
  <c r="X78" i="4"/>
  <c r="AN78" i="4"/>
  <c r="E78" i="4"/>
  <c r="J78" i="4"/>
  <c r="Z78" i="4"/>
  <c r="AH78" i="4"/>
  <c r="S78" i="4"/>
  <c r="AA78" i="4"/>
  <c r="AI78" i="4"/>
  <c r="AM60" i="4"/>
  <c r="AM79" i="4" s="1"/>
  <c r="I62" i="4"/>
  <c r="I81" i="4" s="1"/>
  <c r="N63" i="4"/>
  <c r="N82" i="4" s="1"/>
  <c r="N62" i="4"/>
  <c r="N81" i="4" s="1"/>
  <c r="N61" i="4"/>
  <c r="N80" i="4" s="1"/>
  <c r="S62" i="4"/>
  <c r="S81" i="4" s="1"/>
  <c r="X63" i="4"/>
  <c r="X82" i="4" s="1"/>
  <c r="S61" i="4"/>
  <c r="S80" i="4" s="1"/>
  <c r="X62" i="4"/>
  <c r="X81" i="4" s="1"/>
  <c r="AC63" i="4"/>
  <c r="AC82" i="4" s="1"/>
  <c r="D68" i="4"/>
  <c r="D67" i="4" s="1"/>
  <c r="D19" i="4"/>
  <c r="D17" i="4" s="1"/>
  <c r="D48" i="4"/>
  <c r="D46" i="4" s="1"/>
  <c r="AC62" i="4"/>
  <c r="AC81" i="4" s="1"/>
  <c r="AH63" i="4"/>
  <c r="AH82" i="4" s="1"/>
  <c r="AE46" i="2"/>
  <c r="D59" i="4" l="1"/>
  <c r="D78" i="4" s="1"/>
  <c r="Z46" i="2"/>
  <c r="AI46" i="2"/>
  <c r="AH46" i="2"/>
  <c r="AG46" i="2"/>
  <c r="AF46" i="2"/>
  <c r="E54" i="2" l="1"/>
  <c r="E53" i="2"/>
  <c r="D54" i="2" l="1"/>
  <c r="D53" i="2"/>
  <c r="E35" i="2" l="1"/>
  <c r="D35" i="2" s="1"/>
  <c r="E20" i="2" l="1"/>
  <c r="D20" i="2" s="1"/>
  <c r="E19" i="2"/>
  <c r="D19" i="2" s="1"/>
  <c r="E48" i="2" l="1"/>
  <c r="E77" i="2" l="1"/>
  <c r="E76" i="2"/>
  <c r="E75" i="2"/>
  <c r="D75" i="2" s="1"/>
  <c r="E74" i="2"/>
  <c r="D74" i="2" s="1"/>
  <c r="E73" i="2"/>
  <c r="D73" i="2" s="1"/>
  <c r="E72" i="2"/>
  <c r="D72" i="2" s="1"/>
  <c r="E71" i="2"/>
  <c r="D71" i="2" s="1"/>
  <c r="E70" i="2"/>
  <c r="D70" i="2" s="1"/>
  <c r="E69" i="2"/>
  <c r="D69" i="2" s="1"/>
  <c r="E68" i="2"/>
  <c r="D68" i="2" s="1"/>
  <c r="E26" i="2"/>
  <c r="D26" i="2" s="1"/>
  <c r="E25" i="2"/>
  <c r="E21" i="2"/>
  <c r="D21" i="2" s="1"/>
  <c r="E18" i="2"/>
  <c r="D18" i="2" s="1"/>
  <c r="E24" i="2"/>
  <c r="D24" i="2" s="1"/>
  <c r="E23" i="2"/>
  <c r="D23" i="2" s="1"/>
  <c r="E22" i="2"/>
  <c r="D22" i="2" s="1"/>
  <c r="T27" i="2"/>
  <c r="Z67" i="2" l="1"/>
  <c r="E44" i="2"/>
  <c r="E37" i="2"/>
  <c r="D37" i="2" s="1"/>
  <c r="E42" i="2"/>
  <c r="D42" i="2" s="1"/>
  <c r="O46" i="2"/>
  <c r="N46" i="2"/>
  <c r="M46" i="2"/>
  <c r="L46" i="2"/>
  <c r="K46" i="2"/>
  <c r="E47" i="2"/>
  <c r="D47" i="2" s="1"/>
  <c r="E49" i="2"/>
  <c r="D49" i="2" s="1"/>
  <c r="E13" i="2"/>
  <c r="D13" i="2" s="1"/>
  <c r="E16" i="2"/>
  <c r="D16" i="2" s="1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58" i="2"/>
  <c r="E57" i="2"/>
  <c r="E56" i="2"/>
  <c r="D56" i="2" s="1"/>
  <c r="E55" i="2"/>
  <c r="D55" i="2" s="1"/>
  <c r="E52" i="2"/>
  <c r="D52" i="2" s="1"/>
  <c r="E51" i="2"/>
  <c r="D51" i="2" s="1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AN46" i="2"/>
  <c r="AM46" i="2"/>
  <c r="AL46" i="2"/>
  <c r="AK46" i="2"/>
  <c r="AJ46" i="2"/>
  <c r="AD46" i="2"/>
  <c r="AC46" i="2"/>
  <c r="AB46" i="2"/>
  <c r="AA46" i="2"/>
  <c r="Y46" i="2"/>
  <c r="X46" i="2"/>
  <c r="W46" i="2"/>
  <c r="V46" i="2"/>
  <c r="U46" i="2"/>
  <c r="T46" i="2"/>
  <c r="S46" i="2"/>
  <c r="R46" i="2"/>
  <c r="Q46" i="2"/>
  <c r="P46" i="2"/>
  <c r="J46" i="2"/>
  <c r="I46" i="2"/>
  <c r="H46" i="2"/>
  <c r="G46" i="2"/>
  <c r="F46" i="2"/>
  <c r="E45" i="2"/>
  <c r="D45" i="2" s="1"/>
  <c r="E43" i="2"/>
  <c r="D43" i="2" s="1"/>
  <c r="E41" i="2"/>
  <c r="D41" i="2" s="1"/>
  <c r="E40" i="2"/>
  <c r="D40" i="2" s="1"/>
  <c r="E39" i="2"/>
  <c r="D39" i="2" s="1"/>
  <c r="E38" i="2"/>
  <c r="D38" i="2" s="1"/>
  <c r="E36" i="2"/>
  <c r="D36" i="2" s="1"/>
  <c r="E34" i="2"/>
  <c r="D34" i="2" s="1"/>
  <c r="E33" i="2"/>
  <c r="D33" i="2" s="1"/>
  <c r="E32" i="2"/>
  <c r="D32" i="2" s="1"/>
  <c r="E30" i="2"/>
  <c r="D30" i="2" s="1"/>
  <c r="E29" i="2"/>
  <c r="D29" i="2" s="1"/>
  <c r="E28" i="2"/>
  <c r="D28" i="2" s="1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D25" i="2" s="1"/>
  <c r="D17" i="2" s="1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E15" i="2"/>
  <c r="D15" i="2" s="1"/>
  <c r="E14" i="2"/>
  <c r="D14" i="2" s="1"/>
  <c r="E12" i="2"/>
  <c r="D12" i="2" s="1"/>
  <c r="E11" i="2"/>
  <c r="D11" i="2" s="1"/>
  <c r="E10" i="2"/>
  <c r="D10" i="2" s="1"/>
  <c r="E9" i="2"/>
  <c r="D9" i="2" s="1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D48" i="2" l="1"/>
  <c r="D44" i="2"/>
  <c r="D27" i="2" s="1"/>
  <c r="Z59" i="2"/>
  <c r="Z78" i="2" s="1"/>
  <c r="R59" i="2"/>
  <c r="F59" i="2"/>
  <c r="F78" i="2" s="1"/>
  <c r="T59" i="2"/>
  <c r="AD59" i="2"/>
  <c r="AN59" i="2"/>
  <c r="J59" i="2"/>
  <c r="Y59" i="2"/>
  <c r="AI59" i="2"/>
  <c r="I63" i="2"/>
  <c r="S60" i="2"/>
  <c r="S63" i="2"/>
  <c r="S62" i="2"/>
  <c r="S61" i="2"/>
  <c r="X60" i="2"/>
  <c r="X63" i="2"/>
  <c r="X62" i="2"/>
  <c r="X61" i="2"/>
  <c r="AC60" i="2"/>
  <c r="AC63" i="2"/>
  <c r="AC62" i="2"/>
  <c r="AC61" i="2"/>
  <c r="AH60" i="2"/>
  <c r="AH63" i="2"/>
  <c r="AH62" i="2"/>
  <c r="AH61" i="2"/>
  <c r="N63" i="2"/>
  <c r="N62" i="2"/>
  <c r="N60" i="2"/>
  <c r="N61" i="2"/>
  <c r="AM60" i="2"/>
  <c r="AM63" i="2"/>
  <c r="AM62" i="2"/>
  <c r="AM61" i="2"/>
  <c r="K59" i="2"/>
  <c r="O59" i="2"/>
  <c r="L59" i="2"/>
  <c r="M59" i="2"/>
  <c r="D46" i="2"/>
  <c r="E46" i="2"/>
  <c r="I59" i="2"/>
  <c r="I60" i="2"/>
  <c r="D58" i="2" s="1"/>
  <c r="AH59" i="2"/>
  <c r="H59" i="2"/>
  <c r="W59" i="2"/>
  <c r="AA59" i="2"/>
  <c r="AM59" i="2"/>
  <c r="AM78" i="2" s="1"/>
  <c r="I62" i="2"/>
  <c r="G59" i="2"/>
  <c r="P59" i="2"/>
  <c r="AB59" i="2"/>
  <c r="AF59" i="2"/>
  <c r="AJ59" i="2"/>
  <c r="AE59" i="2"/>
  <c r="S59" i="2"/>
  <c r="I61" i="2"/>
  <c r="N59" i="2"/>
  <c r="Q59" i="2"/>
  <c r="U59" i="2"/>
  <c r="AG59" i="2"/>
  <c r="AK59" i="2"/>
  <c r="AC59" i="2"/>
  <c r="V59" i="2"/>
  <c r="AL59" i="2"/>
  <c r="AL78" i="2" s="1"/>
  <c r="E50" i="2"/>
  <c r="E27" i="2"/>
  <c r="E8" i="2"/>
  <c r="X59" i="2"/>
  <c r="D8" i="2"/>
  <c r="E67" i="2"/>
  <c r="D57" i="2" l="1"/>
  <c r="D50" i="2" s="1"/>
  <c r="D59" i="2" s="1"/>
  <c r="R78" i="2"/>
  <c r="AG78" i="2"/>
  <c r="W78" i="2"/>
  <c r="V78" i="2"/>
  <c r="U78" i="2"/>
  <c r="P78" i="2"/>
  <c r="AJ78" i="2"/>
  <c r="K78" i="2"/>
  <c r="Q78" i="2"/>
  <c r="L78" i="2"/>
  <c r="AF78" i="2"/>
  <c r="G78" i="2"/>
  <c r="D76" i="2" s="1"/>
  <c r="AE78" i="2"/>
  <c r="M78" i="2"/>
  <c r="AK78" i="2"/>
  <c r="H78" i="2"/>
  <c r="AB78" i="2"/>
  <c r="AA78" i="2"/>
  <c r="AC82" i="2"/>
  <c r="I82" i="2"/>
  <c r="X82" i="2"/>
  <c r="I80" i="2"/>
  <c r="AM82" i="2"/>
  <c r="AC80" i="2"/>
  <c r="AH82" i="2"/>
  <c r="S82" i="2"/>
  <c r="AC81" i="2"/>
  <c r="N80" i="2"/>
  <c r="AM80" i="2"/>
  <c r="AH78" i="2"/>
  <c r="AD78" i="2"/>
  <c r="AM81" i="2"/>
  <c r="AI78" i="2"/>
  <c r="E59" i="2"/>
  <c r="E78" i="2" s="1"/>
  <c r="S79" i="2"/>
  <c r="S81" i="2"/>
  <c r="I79" i="2"/>
  <c r="D77" i="2" s="1"/>
  <c r="AN78" i="2"/>
  <c r="I78" i="2"/>
  <c r="AH79" i="2"/>
  <c r="N81" i="2"/>
  <c r="AM79" i="2"/>
  <c r="X81" i="2"/>
  <c r="I81" i="2"/>
  <c r="N79" i="2"/>
  <c r="AC78" i="2"/>
  <c r="N78" i="2"/>
  <c r="S78" i="2"/>
  <c r="Y78" i="2"/>
  <c r="T78" i="2"/>
  <c r="O78" i="2"/>
  <c r="J78" i="2"/>
  <c r="AC79" i="2"/>
  <c r="X80" i="2"/>
  <c r="X79" i="2"/>
  <c r="S80" i="2"/>
  <c r="N82" i="2"/>
  <c r="X78" i="2"/>
  <c r="AH80" i="2"/>
  <c r="AH81" i="2"/>
  <c r="D67" i="2" l="1"/>
  <c r="D78" i="2" s="1"/>
</calcChain>
</file>

<file path=xl/sharedStrings.xml><?xml version="1.0" encoding="utf-8"?>
<sst xmlns="http://schemas.openxmlformats.org/spreadsheetml/2006/main" count="785" uniqueCount="315">
  <si>
    <t>heti óraszámokkal (ea. tgy. l). ; követelményekkel (k.); kreditekkel (kr.)</t>
  </si>
  <si>
    <t>Sorszám</t>
  </si>
  <si>
    <t>Kód</t>
  </si>
  <si>
    <t>Tantárgyak</t>
  </si>
  <si>
    <t>heti óra</t>
  </si>
  <si>
    <t>Félévek</t>
  </si>
  <si>
    <t>Előtanulmányok</t>
  </si>
  <si>
    <t>1.</t>
  </si>
  <si>
    <t>2.</t>
  </si>
  <si>
    <t>3.</t>
  </si>
  <si>
    <t>4.</t>
  </si>
  <si>
    <t>5.</t>
  </si>
  <si>
    <t>6.</t>
  </si>
  <si>
    <t>7.</t>
  </si>
  <si>
    <t>ea</t>
  </si>
  <si>
    <t>tgy</t>
  </si>
  <si>
    <t>l</t>
  </si>
  <si>
    <t>k</t>
  </si>
  <si>
    <t>kr</t>
  </si>
  <si>
    <t>Differenciált szakmai ismeretek</t>
  </si>
  <si>
    <t>Szakdolgozat</t>
  </si>
  <si>
    <t>Szigorlat (s)</t>
  </si>
  <si>
    <t>Vizsga (v)</t>
  </si>
  <si>
    <t>Testnevelés I.</t>
  </si>
  <si>
    <t>Testnevelés II.</t>
  </si>
  <si>
    <t>Kötelezően választható</t>
  </si>
  <si>
    <t>kredit</t>
  </si>
  <si>
    <t>Kémia</t>
  </si>
  <si>
    <t>v</t>
  </si>
  <si>
    <t>Minőségbiztosítás</t>
  </si>
  <si>
    <t>Irányítástechnika</t>
  </si>
  <si>
    <t>Forgácsolástechnológia alapjai</t>
  </si>
  <si>
    <t>Szabadon választható tárgyak:</t>
  </si>
  <si>
    <t>Évközi jegy (é)</t>
  </si>
  <si>
    <t>é</t>
  </si>
  <si>
    <t>a</t>
  </si>
  <si>
    <t>Folyamattechnikai specializáció</t>
  </si>
  <si>
    <t>Ipari robotok I.</t>
  </si>
  <si>
    <t>Ipari robotok II.</t>
  </si>
  <si>
    <t>Gépészeti folyamatok, eljárások</t>
  </si>
  <si>
    <t>Automatizálás I.</t>
  </si>
  <si>
    <t>Automatizálás II.</t>
  </si>
  <si>
    <t>Pneumatika, hidraulika</t>
  </si>
  <si>
    <t>Matematika II.</t>
  </si>
  <si>
    <t>Matematika I.</t>
  </si>
  <si>
    <t>Informatika I.</t>
  </si>
  <si>
    <t>Kritérium követelmények</t>
  </si>
  <si>
    <t>Összesen TT, gazd+hum+szakmai törzs+krit. Köv.:</t>
  </si>
  <si>
    <t>Aláírás (a)</t>
  </si>
  <si>
    <t>Gyártóberendezések és rendszerek I.</t>
  </si>
  <si>
    <t>Gyártóberendezések és rendszerek II.</t>
  </si>
  <si>
    <t>Mérési adatgyűjtés, jelfeldolgozás</t>
  </si>
  <si>
    <t>Gépműhely gyakorlat I.</t>
  </si>
  <si>
    <t>Szabadon választható tárgy 1</t>
  </si>
  <si>
    <t>Szabadon választható tárgy 2</t>
  </si>
  <si>
    <t>Szabadon választható tárgy 3</t>
  </si>
  <si>
    <t>AMDSD0GBNE</t>
  </si>
  <si>
    <t>Matematika I. aláírás</t>
  </si>
  <si>
    <t>Matematika II. aláírás</t>
  </si>
  <si>
    <t>Mindösszesen alap+specializáció</t>
  </si>
  <si>
    <t>Természettudományi alapismeretek:</t>
  </si>
  <si>
    <t>Gazdasági és humán ismeretek:</t>
  </si>
  <si>
    <t>Szakmai törzsanyag:</t>
  </si>
  <si>
    <t>Gépészmérnöki ismeretek</t>
  </si>
  <si>
    <t>Kötelezően választható tantárgyak választéka</t>
  </si>
  <si>
    <t>Különleges megmunkálások</t>
  </si>
  <si>
    <t>Korszerű technológiák</t>
  </si>
  <si>
    <t>Szabadon választható tantárgyak</t>
  </si>
  <si>
    <t>Matematika III.</t>
  </si>
  <si>
    <t>Természettudományok alapjai</t>
  </si>
  <si>
    <t>Testnevelés III.</t>
  </si>
  <si>
    <t>Testnevelés IV.</t>
  </si>
  <si>
    <t>Statika</t>
  </si>
  <si>
    <t>Mozgástan</t>
  </si>
  <si>
    <t>Géprajz alapjai</t>
  </si>
  <si>
    <t>Gépszerkezetek szilárdságtana</t>
  </si>
  <si>
    <t xml:space="preserve">Hajtástechnika </t>
  </si>
  <si>
    <t>Tanulásmódszertan és kreatív megoldások</t>
  </si>
  <si>
    <t xml:space="preserve">Hallgatói tutorálás </t>
  </si>
  <si>
    <t>Karbantartás és diagnosztika</t>
  </si>
  <si>
    <t xml:space="preserve">Hő-és áramlástan </t>
  </si>
  <si>
    <t>Anyagtechnológiák</t>
  </si>
  <si>
    <t>CAD modellezés I.</t>
  </si>
  <si>
    <t>CAD modellezés II.</t>
  </si>
  <si>
    <t>Logisztika</t>
  </si>
  <si>
    <t xml:space="preserve">Gépműhely gyakorlat I. </t>
  </si>
  <si>
    <t>Gépműhely gyakorlat II.</t>
  </si>
  <si>
    <t>Anyagtudomány II. aláírás</t>
  </si>
  <si>
    <t>Anyagtudomány I.</t>
  </si>
  <si>
    <t>Anyagtudomány II.</t>
  </si>
  <si>
    <t>Méréstechnika</t>
  </si>
  <si>
    <t>Tutori rendszer kiépítése</t>
  </si>
  <si>
    <t>Érvényes: 2023. szeptember 01-től</t>
  </si>
  <si>
    <t>CAD technikák</t>
  </si>
  <si>
    <t>Gépipari minőség-ellenőrzés</t>
  </si>
  <si>
    <t xml:space="preserve">Projektmenedzsment, tudástranszfer I. </t>
  </si>
  <si>
    <t xml:space="preserve">Projektmenedzsment, tudástranszfer II. </t>
  </si>
  <si>
    <t xml:space="preserve">Projektmenedzsment, tudástranszfer III. </t>
  </si>
  <si>
    <t xml:space="preserve">Anyagtudomány I. </t>
  </si>
  <si>
    <t xml:space="preserve">Anyagtudomány  I. </t>
  </si>
  <si>
    <t>Statika aláírás</t>
  </si>
  <si>
    <t>Statika aláírás, Géprajz alapjai</t>
  </si>
  <si>
    <t xml:space="preserve">Patronálás </t>
  </si>
  <si>
    <t xml:space="preserve">Méréstechnika                   </t>
  </si>
  <si>
    <t xml:space="preserve">Informatika I. </t>
  </si>
  <si>
    <t>Géprajz alapjai, Matematika II.</t>
  </si>
  <si>
    <t>AMWKM0GBNF</t>
  </si>
  <si>
    <t>AMWKT0GBNF</t>
  </si>
  <si>
    <t>AMXTA1GBNF</t>
  </si>
  <si>
    <t>AMXKE1GBNF</t>
  </si>
  <si>
    <t>AMXGI1GBNF</t>
  </si>
  <si>
    <t>AMXTM1GBNF</t>
  </si>
  <si>
    <t>AMXPT2GBNF</t>
  </si>
  <si>
    <t>AMXPT3GBNF</t>
  </si>
  <si>
    <t>AMXIA1GBNF</t>
  </si>
  <si>
    <t>AMXGA1GBNF</t>
  </si>
  <si>
    <t>AMXCM2GBNF</t>
  </si>
  <si>
    <t>AMXAT2GBNF</t>
  </si>
  <si>
    <t>AMTTS1GBNF</t>
  </si>
  <si>
    <t>AMTTS2GBNF</t>
  </si>
  <si>
    <t>AMTTS3GBNF</t>
  </si>
  <si>
    <t>AMTTS4GBNF</t>
  </si>
  <si>
    <t>AMGYG2GBNF</t>
  </si>
  <si>
    <t>AMXMA1GBNF</t>
  </si>
  <si>
    <t>AMXMA2GBNF</t>
  </si>
  <si>
    <t>AMXMA3GBNF</t>
  </si>
  <si>
    <t>AMXST2GBNF</t>
  </si>
  <si>
    <t>AMXMO4GBNF</t>
  </si>
  <si>
    <t>AMEVG7GBNF</t>
  </si>
  <si>
    <t>AMXPT4GBNF</t>
  </si>
  <si>
    <t>AMXTK2GBNF</t>
  </si>
  <si>
    <t>AMXTU3GBNF</t>
  </si>
  <si>
    <t>AMEJI6GBNF</t>
  </si>
  <si>
    <t>AMXGS3GBNF</t>
  </si>
  <si>
    <t>AMXHJ4GBNF</t>
  </si>
  <si>
    <t>AMEHO4GBNF</t>
  </si>
  <si>
    <t>AMXIT4GBNF</t>
  </si>
  <si>
    <t>AMEET3GBNF</t>
  </si>
  <si>
    <t>AMXPH5GBNF</t>
  </si>
  <si>
    <t>AMXMT4GBNF</t>
  </si>
  <si>
    <t>AMXCM3GBNF</t>
  </si>
  <si>
    <t>AMXKD4GBNF</t>
  </si>
  <si>
    <t>AMXAT3GBNF</t>
  </si>
  <si>
    <t>AMXAK4GBNF</t>
  </si>
  <si>
    <t>AMXFA3GBNF</t>
  </si>
  <si>
    <t>AMEMB2GBNF</t>
  </si>
  <si>
    <t>E tanterv megfeleltetés</t>
  </si>
  <si>
    <t>AMXMA1KBNE</t>
  </si>
  <si>
    <t>AMXMA2GBNE</t>
  </si>
  <si>
    <t>AMXFI0GBNE</t>
  </si>
  <si>
    <t>Mérnöki fizika</t>
  </si>
  <si>
    <t>AMXKE0GBNE</t>
  </si>
  <si>
    <t>AMXME1GBNE</t>
  </si>
  <si>
    <t>Mechanika I.</t>
  </si>
  <si>
    <t>AMXME2GBNE</t>
  </si>
  <si>
    <t>Mechanika II.</t>
  </si>
  <si>
    <t>AMXGT0GBNE</t>
  </si>
  <si>
    <t>Általános géptan</t>
  </si>
  <si>
    <t>AMXMB0GBNE</t>
  </si>
  <si>
    <t>AMEJA0GBNE</t>
  </si>
  <si>
    <t>AMEGE1GBNE</t>
  </si>
  <si>
    <t>AMXGE2GBNE</t>
  </si>
  <si>
    <t>Géprajz, gépelemek, gépszerkezetek II.</t>
  </si>
  <si>
    <t>AMXGE3GBNE</t>
  </si>
  <si>
    <t>Géprajz, gépelemek, gépszerkezetek III.</t>
  </si>
  <si>
    <t>AMXIT0GBNE</t>
  </si>
  <si>
    <t>AMEET0GBNE</t>
  </si>
  <si>
    <t>AMXKI0GBNE</t>
  </si>
  <si>
    <t>Karbantartási ismeretek</t>
  </si>
  <si>
    <t>AMXAN2GBNE</t>
  </si>
  <si>
    <t>Anyagok és technológiák II.</t>
  </si>
  <si>
    <t>AMXFA0GBNE</t>
  </si>
  <si>
    <t>AMEBE0GBNE</t>
  </si>
  <si>
    <t>AMTTE1KBNE</t>
  </si>
  <si>
    <t>AMTTE2KBNE</t>
  </si>
  <si>
    <t>AMGGG1GBNE</t>
  </si>
  <si>
    <t>AMGGG2GBNE</t>
  </si>
  <si>
    <t>AMWGF0GBNE</t>
  </si>
  <si>
    <t>AMWIR1GBNE</t>
  </si>
  <si>
    <t>AMWIR2GBNE</t>
  </si>
  <si>
    <t>AMWGR1GBNE</t>
  </si>
  <si>
    <t>AMWGR2GBNE</t>
  </si>
  <si>
    <t>AMWAU1GBNE</t>
  </si>
  <si>
    <t>AMWAU2GBNE</t>
  </si>
  <si>
    <t>AMWMJ0GBNE</t>
  </si>
  <si>
    <t>AMXAN1GBNE</t>
  </si>
  <si>
    <t>Anyagok és technológiák I.</t>
  </si>
  <si>
    <t>F tanterv</t>
  </si>
  <si>
    <t>Nappali tagozat</t>
  </si>
  <si>
    <t xml:space="preserve">Gépészmérnöki alapképzés </t>
  </si>
  <si>
    <t>AMEAT0GBNE</t>
  </si>
  <si>
    <t>AMPPA0GBNE</t>
  </si>
  <si>
    <t>Projektmunka alapjai</t>
  </si>
  <si>
    <t>AMPPM0GBNE</t>
  </si>
  <si>
    <t>Projektmunka</t>
  </si>
  <si>
    <t>Mechanika III.</t>
  </si>
  <si>
    <t>AMXME3GBNE</t>
  </si>
  <si>
    <t>Jogi ismeretek</t>
  </si>
  <si>
    <t>Géprajz, gépelemek, gépszerkezetek I.</t>
  </si>
  <si>
    <t>Informatika I.+Informatika II.</t>
  </si>
  <si>
    <t>AMXIN1GBNE+AMXIN2GBNE</t>
  </si>
  <si>
    <t>AMXVG1KBNE+AMXVG2KBNE</t>
  </si>
  <si>
    <t>Vállalkozás gazdaságtan I.+Vállalkozás gazdaságtan II.</t>
  </si>
  <si>
    <t>Elektrotechnika</t>
  </si>
  <si>
    <t>Anyagtechnológia alapjai</t>
  </si>
  <si>
    <t>Logisztikai alapismeretek+Logisztika és ellátási lánc menedzsment</t>
  </si>
  <si>
    <t>AMXLG0GBNE+AMWLE0GBNE</t>
  </si>
  <si>
    <t>Pneumatika, hidraulika+Hidraulikus és pneumatikus rendszerek</t>
  </si>
  <si>
    <t>AMEPH0GBNE+AMWHP0GBNE</t>
  </si>
  <si>
    <t>Programozás</t>
  </si>
  <si>
    <t>AMWPR0GBNF</t>
  </si>
  <si>
    <t>Méréstechnika I.+Méréstechnika II.+Mérnöki fizika mérések</t>
  </si>
  <si>
    <t>AMXMT1GBNE+AMXMT2GBNE+AMXMF0GBNE</t>
  </si>
  <si>
    <t>Hő-és áramlástechnika I.+Hő-és áramlástechnika II.+Hő-és áramlástechnikai gépek</t>
  </si>
  <si>
    <t>AMEHO1GBNE+AMXHO2GBNE+AMXHA0GBNE</t>
  </si>
  <si>
    <t>Patronálás I.+Patronálás II.</t>
  </si>
  <si>
    <t>AMIPATKBNE+AMIPA2KBNE</t>
  </si>
  <si>
    <t>AMXIL0GBNE</t>
  </si>
  <si>
    <t>Informatika  labor</t>
  </si>
  <si>
    <t>AMWEB0GBNE</t>
  </si>
  <si>
    <t>Energetikai berendezések és rendszerek</t>
  </si>
  <si>
    <t>AMWGM0GBNE</t>
  </si>
  <si>
    <t>Gépipari minőségellenőrzés</t>
  </si>
  <si>
    <t>AMWCT0GBNE</t>
  </si>
  <si>
    <t>CAD technika</t>
  </si>
  <si>
    <t>AMXKG1KBNE</t>
  </si>
  <si>
    <t>Makroökonómia</t>
  </si>
  <si>
    <t>AMXKG2KBNE</t>
  </si>
  <si>
    <t>Mikroökonómia</t>
  </si>
  <si>
    <t>AMXME0KBNE</t>
  </si>
  <si>
    <t>Menedzsment alapjai</t>
  </si>
  <si>
    <t>AMXEK0GBNE</t>
  </si>
  <si>
    <t>Energiagazdálkodás és környezetvédelem</t>
  </si>
  <si>
    <t>Munkavédelem, biztonságtechnika</t>
  </si>
  <si>
    <t>AMV…</t>
  </si>
  <si>
    <t>Vállalkozás gazdaságtan</t>
  </si>
  <si>
    <t>Egyéb E tanterves tárgyak, melyeknek nincs F tantervi megfelelőjük:</t>
  </si>
  <si>
    <t>óra</t>
  </si>
  <si>
    <t>(egyedi egyeztetés szerint: szab.vál., spec.kurzus, KMOOC, más szakon induló azonos tematikájú tárgy)</t>
  </si>
  <si>
    <t>AMXMB6GBNF</t>
  </si>
  <si>
    <t>AMXLG7GBNF</t>
  </si>
  <si>
    <t>AMIPA1GBNF</t>
  </si>
  <si>
    <t>AMGYG3GBNF</t>
  </si>
  <si>
    <t>AMVCT0GBNF</t>
  </si>
  <si>
    <t>AMVGM0GBNF</t>
  </si>
  <si>
    <t>h</t>
  </si>
  <si>
    <t>Milyen más szakos tárggyal feleltethető meg?</t>
  </si>
  <si>
    <t>szab. vál. az F tantervben</t>
  </si>
  <si>
    <t>AMXVE6VBNF Villamos energetika (tavaszi félév)</t>
  </si>
  <si>
    <t>AMXKG2MBNF Közgazdaságtani alapismeretek (tavaszi félév)</t>
  </si>
  <si>
    <t>AMXMD1MBNF Menedzsment alapjai (őszi félév)</t>
  </si>
  <si>
    <t>AMXME4VBNF Megújuló energiaforrások és energiahatékonyság (tavaszi félév)</t>
  </si>
  <si>
    <t>AMXMA1GBLF</t>
  </si>
  <si>
    <t>AMXMA2GBLF</t>
  </si>
  <si>
    <t>AMXMA3GBLF</t>
  </si>
  <si>
    <t>AMXTA1GBLF</t>
  </si>
  <si>
    <t>AMXKE1GBLF</t>
  </si>
  <si>
    <t>AMXST2GBLF</t>
  </si>
  <si>
    <t>AMXMO4GBLF</t>
  </si>
  <si>
    <t>AMXGI1GBLF</t>
  </si>
  <si>
    <t>AMXMB6GBLF</t>
  </si>
  <si>
    <t>AMEVG7GBLF</t>
  </si>
  <si>
    <t>AMEJI6GBLF</t>
  </si>
  <si>
    <t>AMXTM1GBLF</t>
  </si>
  <si>
    <t>AMXPT2GBLF</t>
  </si>
  <si>
    <t>AMXPT3GBLF</t>
  </si>
  <si>
    <t>AMXPT4GBLF</t>
  </si>
  <si>
    <t>AMXTK2GBLF</t>
  </si>
  <si>
    <t>AMXTU3GBLF</t>
  </si>
  <si>
    <t>AMXIA1GBLF</t>
  </si>
  <si>
    <t>AMXGA1GBLF</t>
  </si>
  <si>
    <t>AMXGS3GBLF</t>
  </si>
  <si>
    <t>AMXHJ4GBLF</t>
  </si>
  <si>
    <t>AMEHO4GBLF</t>
  </si>
  <si>
    <t>AMXIT4GBLF</t>
  </si>
  <si>
    <t>AMEET3GBLF</t>
  </si>
  <si>
    <t>AMXPH5GBLF</t>
  </si>
  <si>
    <t>AMXMT4GBLF</t>
  </si>
  <si>
    <t>AMXCM2GBLF</t>
  </si>
  <si>
    <t>AMXCM3GBLF</t>
  </si>
  <si>
    <t>AMXKD4GBLF</t>
  </si>
  <si>
    <t>AMXAT2GBLF</t>
  </si>
  <si>
    <t>AMXAT3GBLF</t>
  </si>
  <si>
    <t>AMXAK4GBLF</t>
  </si>
  <si>
    <t>AMXFA3GBLF</t>
  </si>
  <si>
    <t>AMXLG7GBLF</t>
  </si>
  <si>
    <t>AMEMB2GBLF</t>
  </si>
  <si>
    <t>AMIPA1GBLF</t>
  </si>
  <si>
    <t>AMGYG2GBLF</t>
  </si>
  <si>
    <t>AMGYG3GBLF</t>
  </si>
  <si>
    <t>OTTESI1BLF</t>
  </si>
  <si>
    <t>OTTESI2BLF</t>
  </si>
  <si>
    <t>OTTESI3BLF</t>
  </si>
  <si>
    <t>OTTESI4BLF</t>
  </si>
  <si>
    <t>AMXGF5GBNF</t>
  </si>
  <si>
    <t>AMXMJ5GBNF</t>
  </si>
  <si>
    <t>AMDSD7GBNF</t>
  </si>
  <si>
    <t>AMXIR5GBNF</t>
  </si>
  <si>
    <t>AMXIR6GBNF</t>
  </si>
  <si>
    <t>AMXGR5GBNF</t>
  </si>
  <si>
    <t>AMXGR6GBNF</t>
  </si>
  <si>
    <t>AMXAU5GBNF</t>
  </si>
  <si>
    <t>AMXAU6GBNF</t>
  </si>
  <si>
    <t>AMXGF5GBLF</t>
  </si>
  <si>
    <t>AMXIR5GBLF</t>
  </si>
  <si>
    <t>AMXIR6GBLF</t>
  </si>
  <si>
    <t>AMXGR5GBLF</t>
  </si>
  <si>
    <t>AMXGR6GBLF</t>
  </si>
  <si>
    <t>AMXAU5GBLF</t>
  </si>
  <si>
    <t>AMXAU6GBLF</t>
  </si>
  <si>
    <t>AMXMJ5GBLF</t>
  </si>
  <si>
    <t>AMDSD7GBLF</t>
  </si>
  <si>
    <r>
      <rPr>
        <vertAlign val="superscript"/>
        <sz val="10"/>
        <rFont val="Calibri"/>
        <family val="2"/>
        <charset val="238"/>
        <scheme val="minor"/>
      </rPr>
      <t>1</t>
    </r>
    <r>
      <rPr>
        <sz val="10"/>
        <rFont val="Calibri"/>
        <family val="2"/>
        <charset val="238"/>
        <scheme val="minor"/>
      </rPr>
      <t xml:space="preserve"> Kritériumtárgy: Minden nappali alapképzésben résztvevő hallgatónak KRITÉRIUM TÁRGYként teljesítenie kell kettő, az egyetem által meghirdetett angol nyelvű szakmai kurzust.</t>
    </r>
  </si>
  <si>
    <t>Levelező tagozat</t>
  </si>
  <si>
    <r>
      <t>Kritérium tárgy</t>
    </r>
    <r>
      <rPr>
        <b/>
        <vertAlign val="superscript"/>
        <sz val="10"/>
        <rFont val="Calibri"/>
        <family val="2"/>
        <charset val="238"/>
        <scheme val="minor"/>
      </rPr>
      <t xml:space="preserve">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</si>
</sst>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0"/>
      <color indexed="9"/>
      <name val="Arial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1"/>
      <color indexed="8"/>
      <name val="Calibri"/>
      <family val="2"/>
      <charset val="1"/>
    </font>
    <font>
      <sz val="11"/>
      <color indexed="8"/>
      <name val="Arial"/>
      <family val="2"/>
      <charset val="238"/>
    </font>
    <font>
      <sz val="11"/>
      <color indexed="8"/>
      <name val="Calibri"/>
      <family val="2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9.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Arial CE"/>
      <charset val="238"/>
    </font>
    <font>
      <sz val="8"/>
      <name val="Arial CE"/>
      <charset val="238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theme="5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8">
    <xf numFmtId="0" fontId="0" fillId="0" borderId="0"/>
    <xf numFmtId="0" fontId="16" fillId="0" borderId="1" applyNumberFormat="0" applyBorder="0">
      <alignment horizontal="right" vertical="center"/>
    </xf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" borderId="0" applyNumberFormat="0" applyBorder="0" applyAlignment="0" applyProtection="0"/>
    <xf numFmtId="0" fontId="3" fillId="22" borderId="0" applyNumberFormat="0" applyBorder="0" applyAlignment="0" applyProtection="0"/>
    <xf numFmtId="0" fontId="5" fillId="6" borderId="2" applyNumberFormat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6" fillId="11" borderId="6" applyNumberFormat="0" applyAlignment="0" applyProtection="0"/>
    <xf numFmtId="0" fontId="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7" applyNumberFormat="0" applyFill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9" borderId="0" applyNumberFormat="0" applyBorder="0" applyAlignment="0" applyProtection="0"/>
    <xf numFmtId="0" fontId="9" fillId="8" borderId="0" applyNumberFormat="0" applyBorder="0" applyAlignment="0" applyProtection="0"/>
    <xf numFmtId="0" fontId="10" fillId="15" borderId="9" applyNumberFormat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23" fillId="0" borderId="0"/>
    <xf numFmtId="0" fontId="4" fillId="0" borderId="0"/>
    <xf numFmtId="0" fontId="2" fillId="0" borderId="0"/>
    <xf numFmtId="0" fontId="24" fillId="0" borderId="0"/>
    <xf numFmtId="0" fontId="12" fillId="0" borderId="10" applyNumberFormat="0" applyFill="0" applyAlignment="0" applyProtection="0"/>
    <xf numFmtId="0" fontId="13" fillId="7" borderId="0" applyNumberFormat="0" applyBorder="0" applyAlignment="0" applyProtection="0"/>
    <xf numFmtId="0" fontId="14" fillId="17" borderId="0" applyNumberFormat="0" applyBorder="0" applyAlignment="0" applyProtection="0"/>
    <xf numFmtId="0" fontId="15" fillId="15" borderId="2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9" fillId="0" borderId="0"/>
  </cellStyleXfs>
  <cellXfs count="185">
    <xf numFmtId="0" fontId="0" fillId="0" borderId="0" xfId="0"/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0" fontId="28" fillId="0" borderId="0" xfId="0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37" xfId="0" applyFont="1" applyBorder="1" applyAlignment="1">
      <alignment horizontal="right" vertical="center"/>
    </xf>
    <xf numFmtId="0" fontId="29" fillId="0" borderId="12" xfId="0" applyFont="1" applyBorder="1" applyAlignment="1">
      <alignment vertical="center"/>
    </xf>
    <xf numFmtId="0" fontId="29" fillId="0" borderId="12" xfId="0" applyFont="1" applyBorder="1" applyAlignment="1">
      <alignment horizontal="right" vertical="center"/>
    </xf>
    <xf numFmtId="0" fontId="29" fillId="0" borderId="5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4" xfId="0" applyFont="1" applyBorder="1" applyAlignment="1">
      <alignment horizontal="right" vertical="center"/>
    </xf>
    <xf numFmtId="0" fontId="29" fillId="0" borderId="11" xfId="0" applyFont="1" applyBorder="1" applyAlignment="1">
      <alignment vertical="center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9" fillId="0" borderId="37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18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28" fillId="0" borderId="33" xfId="0" applyFont="1" applyBorder="1" applyAlignment="1">
      <alignment vertical="center"/>
    </xf>
    <xf numFmtId="0" fontId="28" fillId="0" borderId="32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4" xfId="0" applyFont="1" applyBorder="1" applyAlignment="1">
      <alignment vertical="center"/>
    </xf>
    <xf numFmtId="0" fontId="28" fillId="0" borderId="21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35" xfId="0" applyFont="1" applyBorder="1" applyAlignment="1">
      <alignment vertical="center"/>
    </xf>
    <xf numFmtId="0" fontId="28" fillId="0" borderId="36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9" fillId="0" borderId="60" xfId="0" applyFont="1" applyBorder="1" applyAlignment="1">
      <alignment horizontal="left" vertical="center"/>
    </xf>
    <xf numFmtId="0" fontId="29" fillId="0" borderId="61" xfId="0" applyFont="1" applyBorder="1" applyAlignment="1">
      <alignment horizontal="left" vertical="center"/>
    </xf>
    <xf numFmtId="0" fontId="29" fillId="0" borderId="59" xfId="0" applyFont="1" applyBorder="1" applyAlignment="1">
      <alignment horizontal="left" vertical="center"/>
    </xf>
    <xf numFmtId="0" fontId="34" fillId="0" borderId="0" xfId="0" applyFont="1" applyAlignment="1">
      <alignment vertical="center"/>
    </xf>
    <xf numFmtId="0" fontId="29" fillId="0" borderId="18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0" fontId="28" fillId="0" borderId="0" xfId="0" applyFont="1" applyAlignment="1">
      <alignment horizontal="centerContinuous" vertical="center"/>
    </xf>
    <xf numFmtId="0" fontId="28" fillId="0" borderId="6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28" fillId="0" borderId="81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8" fillId="0" borderId="83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8" fillId="0" borderId="84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 wrapText="1"/>
    </xf>
    <xf numFmtId="0" fontId="29" fillId="0" borderId="76" xfId="0" applyFont="1" applyBorder="1" applyAlignment="1">
      <alignment vertical="center" wrapText="1"/>
    </xf>
    <xf numFmtId="0" fontId="35" fillId="0" borderId="72" xfId="0" applyFont="1" applyBorder="1" applyAlignment="1">
      <alignment vertical="center" wrapText="1"/>
    </xf>
    <xf numFmtId="0" fontId="35" fillId="0" borderId="73" xfId="0" applyFont="1" applyBorder="1" applyAlignment="1">
      <alignment vertical="center" wrapText="1"/>
    </xf>
    <xf numFmtId="0" fontId="35" fillId="0" borderId="74" xfId="0" applyFont="1" applyBorder="1" applyAlignment="1">
      <alignment vertical="center" wrapText="1"/>
    </xf>
    <xf numFmtId="0" fontId="35" fillId="0" borderId="18" xfId="0" applyFont="1" applyBorder="1" applyAlignment="1">
      <alignment vertical="center" wrapText="1"/>
    </xf>
    <xf numFmtId="0" fontId="35" fillId="0" borderId="18" xfId="0" applyFont="1" applyBorder="1" applyAlignment="1">
      <alignment vertical="center"/>
    </xf>
    <xf numFmtId="0" fontId="36" fillId="0" borderId="18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29" fillId="0" borderId="72" xfId="77" applyFont="1" applyBorder="1" applyAlignment="1">
      <alignment vertical="center" wrapText="1"/>
    </xf>
    <xf numFmtId="0" fontId="29" fillId="30" borderId="75" xfId="0" applyFont="1" applyFill="1" applyBorder="1" applyAlignment="1">
      <alignment vertical="center" wrapText="1"/>
    </xf>
    <xf numFmtId="0" fontId="29" fillId="0" borderId="73" xfId="77" applyFont="1" applyBorder="1" applyAlignment="1">
      <alignment vertical="center" wrapText="1"/>
    </xf>
    <xf numFmtId="0" fontId="29" fillId="30" borderId="76" xfId="0" applyFont="1" applyFill="1" applyBorder="1" applyAlignment="1">
      <alignment vertical="center" wrapText="1"/>
    </xf>
    <xf numFmtId="0" fontId="29" fillId="0" borderId="73" xfId="0" applyFont="1" applyBorder="1" applyAlignment="1">
      <alignment vertical="center" wrapText="1"/>
    </xf>
    <xf numFmtId="0" fontId="29" fillId="0" borderId="74" xfId="0" applyFont="1" applyBorder="1"/>
    <xf numFmtId="0" fontId="29" fillId="0" borderId="77" xfId="0" applyFont="1" applyBorder="1" applyAlignment="1">
      <alignment vertical="center" wrapText="1"/>
    </xf>
    <xf numFmtId="0" fontId="29" fillId="0" borderId="75" xfId="0" applyFont="1" applyBorder="1" applyAlignment="1">
      <alignment vertical="center" wrapText="1"/>
    </xf>
    <xf numFmtId="0" fontId="29" fillId="0" borderId="32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29" fillId="0" borderId="36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29" fillId="0" borderId="62" xfId="0" applyFont="1" applyBorder="1" applyAlignment="1">
      <alignment vertical="center"/>
    </xf>
    <xf numFmtId="0" fontId="29" fillId="0" borderId="63" xfId="0" applyFont="1" applyBorder="1" applyAlignment="1">
      <alignment vertical="center"/>
    </xf>
    <xf numFmtId="0" fontId="29" fillId="0" borderId="60" xfId="0" applyFont="1" applyBorder="1" applyAlignment="1">
      <alignment vertical="center"/>
    </xf>
    <xf numFmtId="0" fontId="29" fillId="30" borderId="77" xfId="0" applyFont="1" applyFill="1" applyBorder="1" applyAlignment="1">
      <alignment vertical="center" wrapText="1"/>
    </xf>
    <xf numFmtId="0" fontId="29" fillId="0" borderId="61" xfId="0" applyFont="1" applyBorder="1" applyAlignment="1">
      <alignment vertical="center"/>
    </xf>
    <xf numFmtId="0" fontId="28" fillId="0" borderId="61" xfId="0" applyFont="1" applyBorder="1" applyAlignment="1">
      <alignment horizontal="center" vertical="center"/>
    </xf>
    <xf numFmtId="0" fontId="28" fillId="0" borderId="61" xfId="0" applyFont="1" applyBorder="1" applyAlignment="1">
      <alignment vertical="center"/>
    </xf>
    <xf numFmtId="0" fontId="28" fillId="0" borderId="61" xfId="0" applyFont="1" applyBorder="1" applyAlignment="1">
      <alignment horizontal="centerContinuous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64" xfId="0" applyFont="1" applyBorder="1" applyAlignment="1">
      <alignment horizontal="left" vertical="center"/>
    </xf>
    <xf numFmtId="0" fontId="35" fillId="0" borderId="15" xfId="0" applyFont="1" applyBorder="1" applyAlignment="1">
      <alignment vertical="center"/>
    </xf>
    <xf numFmtId="0" fontId="35" fillId="0" borderId="69" xfId="0" applyFont="1" applyBorder="1" applyAlignment="1">
      <alignment vertical="center" wrapText="1"/>
    </xf>
    <xf numFmtId="0" fontId="35" fillId="0" borderId="70" xfId="0" applyFont="1" applyBorder="1" applyAlignment="1">
      <alignment vertical="center" wrapText="1"/>
    </xf>
    <xf numFmtId="0" fontId="35" fillId="0" borderId="71" xfId="0" applyFont="1" applyBorder="1" applyAlignment="1">
      <alignment vertical="center" wrapText="1"/>
    </xf>
    <xf numFmtId="0" fontId="29" fillId="0" borderId="28" xfId="0" applyFont="1" applyBorder="1" applyAlignment="1">
      <alignment horizontal="center" vertical="center"/>
    </xf>
    <xf numFmtId="0" fontId="29" fillId="0" borderId="30" xfId="0" applyFont="1" applyBorder="1" applyAlignment="1">
      <alignment vertical="center"/>
    </xf>
    <xf numFmtId="0" fontId="29" fillId="0" borderId="29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29" fillId="0" borderId="19" xfId="0" applyFont="1" applyBorder="1" applyAlignment="1">
      <alignment horizontal="center" vertical="center" wrapText="1"/>
    </xf>
    <xf numFmtId="0" fontId="35" fillId="0" borderId="69" xfId="0" applyFont="1" applyBorder="1" applyAlignment="1">
      <alignment vertical="center"/>
    </xf>
    <xf numFmtId="0" fontId="35" fillId="0" borderId="70" xfId="0" applyFont="1" applyBorder="1" applyAlignment="1">
      <alignment vertical="center"/>
    </xf>
    <xf numFmtId="0" fontId="35" fillId="0" borderId="71" xfId="0" applyFont="1" applyBorder="1" applyAlignment="1">
      <alignment vertical="center"/>
    </xf>
    <xf numFmtId="0" fontId="35" fillId="0" borderId="85" xfId="0" applyFont="1" applyBorder="1" applyAlignment="1">
      <alignment vertical="center" wrapText="1"/>
    </xf>
    <xf numFmtId="0" fontId="35" fillId="0" borderId="86" xfId="0" applyFont="1" applyBorder="1" applyAlignment="1">
      <alignment vertical="center" wrapText="1"/>
    </xf>
    <xf numFmtId="0" fontId="35" fillId="0" borderId="87" xfId="0" applyFont="1" applyBorder="1" applyAlignment="1">
      <alignment vertical="center" wrapText="1"/>
    </xf>
    <xf numFmtId="0" fontId="35" fillId="0" borderId="37" xfId="0" applyFont="1" applyBorder="1" applyAlignment="1">
      <alignment vertical="center"/>
    </xf>
    <xf numFmtId="0" fontId="35" fillId="0" borderId="27" xfId="0" applyFont="1" applyBorder="1" applyAlignment="1">
      <alignment vertical="center"/>
    </xf>
    <xf numFmtId="0" fontId="35" fillId="0" borderId="86" xfId="0" applyFont="1" applyBorder="1" applyAlignment="1">
      <alignment vertical="center"/>
    </xf>
    <xf numFmtId="0" fontId="35" fillId="0" borderId="87" xfId="0" applyFont="1" applyBorder="1" applyAlignment="1">
      <alignment vertical="center"/>
    </xf>
    <xf numFmtId="0" fontId="29" fillId="0" borderId="88" xfId="0" applyFont="1" applyBorder="1" applyAlignment="1">
      <alignment horizontal="center" vertical="center"/>
    </xf>
    <xf numFmtId="0" fontId="29" fillId="0" borderId="88" xfId="0" applyFont="1" applyBorder="1" applyAlignment="1">
      <alignment horizontal="right" vertical="center"/>
    </xf>
    <xf numFmtId="0" fontId="29" fillId="0" borderId="89" xfId="0" applyFont="1" applyBorder="1" applyAlignment="1">
      <alignment horizontal="right" vertical="center"/>
    </xf>
    <xf numFmtId="0" fontId="29" fillId="0" borderId="19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0" fontId="33" fillId="0" borderId="14" xfId="0" applyFont="1" applyBorder="1" applyAlignment="1">
      <alignment vertical="center"/>
    </xf>
    <xf numFmtId="0" fontId="35" fillId="0" borderId="14" xfId="0" applyFont="1" applyBorder="1" applyAlignment="1">
      <alignment vertical="center"/>
    </xf>
    <xf numFmtId="0" fontId="28" fillId="0" borderId="60" xfId="0" applyFont="1" applyBorder="1" applyAlignment="1">
      <alignment vertical="center"/>
    </xf>
    <xf numFmtId="0" fontId="29" fillId="0" borderId="61" xfId="0" applyFont="1" applyBorder="1" applyAlignment="1">
      <alignment horizontal="right" vertical="center"/>
    </xf>
    <xf numFmtId="0" fontId="35" fillId="0" borderId="61" xfId="0" applyFont="1" applyBorder="1" applyAlignment="1">
      <alignment vertical="center"/>
    </xf>
    <xf numFmtId="0" fontId="35" fillId="0" borderId="59" xfId="0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6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 shrinkToFit="1"/>
    </xf>
    <xf numFmtId="0" fontId="29" fillId="0" borderId="65" xfId="0" applyFont="1" applyBorder="1" applyAlignment="1">
      <alignment horizontal="center" vertical="center" wrapText="1" shrinkToFit="1"/>
    </xf>
    <xf numFmtId="0" fontId="29" fillId="0" borderId="19" xfId="0" applyFont="1" applyBorder="1" applyAlignment="1">
      <alignment horizontal="center" vertical="center" wrapText="1" shrinkToFit="1"/>
    </xf>
    <xf numFmtId="0" fontId="29" fillId="0" borderId="15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left" vertical="center" wrapText="1"/>
    </xf>
  </cellXfs>
  <cellStyles count="98">
    <cellStyle name="_CsoportKod" xfId="1" xr:uid="{00000000-0005-0000-0000-000000000000}"/>
    <cellStyle name="1. jelölőszín" xfId="91" xr:uid="{00000000-0005-0000-0000-000001000000}"/>
    <cellStyle name="2. jelölőszín" xfId="92" xr:uid="{00000000-0005-0000-0000-000002000000}"/>
    <cellStyle name="20% - 1. jelölőszín 2" xfId="2" xr:uid="{00000000-0005-0000-0000-000003000000}"/>
    <cellStyle name="20% - 2. jelölőszín 2" xfId="3" xr:uid="{00000000-0005-0000-0000-000004000000}"/>
    <cellStyle name="20% - 3. jelölőszín 2" xfId="4" xr:uid="{00000000-0005-0000-0000-000005000000}"/>
    <cellStyle name="20% - 4. jelölőszín 2" xfId="5" xr:uid="{00000000-0005-0000-0000-000006000000}"/>
    <cellStyle name="20% - 5. jelölőszín 2" xfId="6" xr:uid="{00000000-0005-0000-0000-000007000000}"/>
    <cellStyle name="20% - 6. jelölőszín 2" xfId="7" xr:uid="{00000000-0005-0000-0000-000008000000}"/>
    <cellStyle name="3. jelölőszín" xfId="93" xr:uid="{00000000-0005-0000-0000-000009000000}"/>
    <cellStyle name="4. jelölőszín" xfId="94" xr:uid="{00000000-0005-0000-0000-00000A000000}"/>
    <cellStyle name="40% - 1. jelölőszín 2" xfId="8" xr:uid="{00000000-0005-0000-0000-00000B000000}"/>
    <cellStyle name="40% - 2. jelölőszín 2" xfId="9" xr:uid="{00000000-0005-0000-0000-00000C000000}"/>
    <cellStyle name="40% - 3. jelölőszín 2" xfId="10" xr:uid="{00000000-0005-0000-0000-00000D000000}"/>
    <cellStyle name="40% - 4. jelölőszín 2" xfId="11" xr:uid="{00000000-0005-0000-0000-00000E000000}"/>
    <cellStyle name="40% - 5. jelölőszín 2" xfId="12" xr:uid="{00000000-0005-0000-0000-00000F000000}"/>
    <cellStyle name="40% - 6. jelölőszín 2" xfId="13" xr:uid="{00000000-0005-0000-0000-000010000000}"/>
    <cellStyle name="5. jelölőszín" xfId="95" xr:uid="{00000000-0005-0000-0000-000011000000}"/>
    <cellStyle name="6. jelölőszín" xfId="96" xr:uid="{00000000-0005-0000-0000-000012000000}"/>
    <cellStyle name="60% - 1. jelölőszín 2" xfId="14" xr:uid="{00000000-0005-0000-0000-000013000000}"/>
    <cellStyle name="60% - 2. jelölőszín 2" xfId="15" xr:uid="{00000000-0005-0000-0000-000014000000}"/>
    <cellStyle name="60% - 3. jelölőszín 2" xfId="16" xr:uid="{00000000-0005-0000-0000-000015000000}"/>
    <cellStyle name="60% - 4. jelölőszín 2" xfId="17" xr:uid="{00000000-0005-0000-0000-000016000000}"/>
    <cellStyle name="60% - 5. jelölőszín 2" xfId="18" xr:uid="{00000000-0005-0000-0000-000017000000}"/>
    <cellStyle name="60% - 6. jelölőszín 2" xfId="19" xr:uid="{00000000-0005-0000-0000-000018000000}"/>
    <cellStyle name="Bevitel 2" xfId="20" xr:uid="{00000000-0005-0000-0000-000019000000}"/>
    <cellStyle name="Cím 2" xfId="21" xr:uid="{00000000-0005-0000-0000-00001A000000}"/>
    <cellStyle name="Címsor 1 2" xfId="22" xr:uid="{00000000-0005-0000-0000-00001B000000}"/>
    <cellStyle name="Címsor 2 2" xfId="23" xr:uid="{00000000-0005-0000-0000-00001C000000}"/>
    <cellStyle name="Címsor 3 2" xfId="24" xr:uid="{00000000-0005-0000-0000-00001D000000}"/>
    <cellStyle name="Címsor 4 2" xfId="25" xr:uid="{00000000-0005-0000-0000-00001E000000}"/>
    <cellStyle name="Ellenőrzőcella 2" xfId="26" xr:uid="{00000000-0005-0000-0000-00001F000000}"/>
    <cellStyle name="Figyelmeztetés 2" xfId="27" xr:uid="{00000000-0005-0000-0000-000020000000}"/>
    <cellStyle name="Hivatkozás 2" xfId="28" xr:uid="{00000000-0005-0000-0000-000021000000}"/>
    <cellStyle name="Hivatkozott cella 2" xfId="29" xr:uid="{00000000-0005-0000-0000-000022000000}"/>
    <cellStyle name="Jegyzet 2" xfId="30" xr:uid="{00000000-0005-0000-0000-000023000000}"/>
    <cellStyle name="Jegyzet 3" xfId="31" xr:uid="{00000000-0005-0000-0000-000024000000}"/>
    <cellStyle name="Jelölőszín (1)" xfId="32" xr:uid="{00000000-0005-0000-0000-000025000000}"/>
    <cellStyle name="Jelölőszín (1) 2" xfId="33" xr:uid="{00000000-0005-0000-0000-000026000000}"/>
    <cellStyle name="Jelölőszín (1) 3" xfId="34" xr:uid="{00000000-0005-0000-0000-000027000000}"/>
    <cellStyle name="Jelölőszín (1)_Bt levelező" xfId="35" xr:uid="{00000000-0005-0000-0000-000028000000}"/>
    <cellStyle name="Jelölőszín (2)" xfId="36" xr:uid="{00000000-0005-0000-0000-000029000000}"/>
    <cellStyle name="Jelölőszín (2) 2" xfId="37" xr:uid="{00000000-0005-0000-0000-00002A000000}"/>
    <cellStyle name="Jelölőszín (2) 3" xfId="38" xr:uid="{00000000-0005-0000-0000-00002B000000}"/>
    <cellStyle name="Jelölőszín (2)_Bt levelező" xfId="39" xr:uid="{00000000-0005-0000-0000-00002C000000}"/>
    <cellStyle name="Jelölőszín (3)" xfId="40" xr:uid="{00000000-0005-0000-0000-00002D000000}"/>
    <cellStyle name="Jelölőszín (3) 2" xfId="41" xr:uid="{00000000-0005-0000-0000-00002E000000}"/>
    <cellStyle name="Jelölőszín (3) 3" xfId="42" xr:uid="{00000000-0005-0000-0000-00002F000000}"/>
    <cellStyle name="Jelölőszín (3)_Bt levelező" xfId="43" xr:uid="{00000000-0005-0000-0000-000030000000}"/>
    <cellStyle name="Jelölőszín (4)" xfId="44" xr:uid="{00000000-0005-0000-0000-000031000000}"/>
    <cellStyle name="Jelölőszín (4) 2" xfId="45" xr:uid="{00000000-0005-0000-0000-000032000000}"/>
    <cellStyle name="Jelölőszín (4) 3" xfId="46" xr:uid="{00000000-0005-0000-0000-000033000000}"/>
    <cellStyle name="Jelölőszín (4)_Bt levelező" xfId="47" xr:uid="{00000000-0005-0000-0000-000034000000}"/>
    <cellStyle name="Jelölőszín (5)" xfId="48" xr:uid="{00000000-0005-0000-0000-000035000000}"/>
    <cellStyle name="Jelölőszín (5) 2" xfId="49" xr:uid="{00000000-0005-0000-0000-000036000000}"/>
    <cellStyle name="Jelölőszín (5) 3" xfId="50" xr:uid="{00000000-0005-0000-0000-000037000000}"/>
    <cellStyle name="Jelölőszín (5)_Bt levelező" xfId="51" xr:uid="{00000000-0005-0000-0000-000038000000}"/>
    <cellStyle name="Jelölőszín (6)" xfId="52" xr:uid="{00000000-0005-0000-0000-000039000000}"/>
    <cellStyle name="Jelölőszín (6) 2" xfId="53" xr:uid="{00000000-0005-0000-0000-00003A000000}"/>
    <cellStyle name="Jelölőszín (6) 3" xfId="54" xr:uid="{00000000-0005-0000-0000-00003B000000}"/>
    <cellStyle name="Jelölőszín (6)_Bt levelező" xfId="55" xr:uid="{00000000-0005-0000-0000-00003C000000}"/>
    <cellStyle name="Jelölőszín 1" xfId="56" xr:uid="{00000000-0005-0000-0000-00003D000000}"/>
    <cellStyle name="Jelölőszín 1 2" xfId="57" xr:uid="{00000000-0005-0000-0000-00003E000000}"/>
    <cellStyle name="Jelölőszín 1_Munka1" xfId="58" xr:uid="{00000000-0005-0000-0000-00003F000000}"/>
    <cellStyle name="Jelölőszín 2" xfId="59" xr:uid="{00000000-0005-0000-0000-000040000000}"/>
    <cellStyle name="Jelölőszín 2 2" xfId="60" xr:uid="{00000000-0005-0000-0000-000041000000}"/>
    <cellStyle name="Jelölőszín 2_Munka1" xfId="61" xr:uid="{00000000-0005-0000-0000-000042000000}"/>
    <cellStyle name="Jelölőszín 3" xfId="62" xr:uid="{00000000-0005-0000-0000-000043000000}"/>
    <cellStyle name="Jelölőszín 3 2" xfId="63" xr:uid="{00000000-0005-0000-0000-000044000000}"/>
    <cellStyle name="Jelölőszín 3_Munka1" xfId="64" xr:uid="{00000000-0005-0000-0000-000045000000}"/>
    <cellStyle name="Jelölőszín 4" xfId="65" xr:uid="{00000000-0005-0000-0000-000046000000}"/>
    <cellStyle name="Jelölőszín 4 2" xfId="66" xr:uid="{00000000-0005-0000-0000-000047000000}"/>
    <cellStyle name="Jelölőszín 4_Munka1" xfId="67" xr:uid="{00000000-0005-0000-0000-000048000000}"/>
    <cellStyle name="Jelölőszín 5" xfId="68" xr:uid="{00000000-0005-0000-0000-000049000000}"/>
    <cellStyle name="Jelölőszín 5 2" xfId="69" xr:uid="{00000000-0005-0000-0000-00004A000000}"/>
    <cellStyle name="Jelölőszín 5_Munka1" xfId="70" xr:uid="{00000000-0005-0000-0000-00004B000000}"/>
    <cellStyle name="Jelölőszín 6" xfId="71" xr:uid="{00000000-0005-0000-0000-00004C000000}"/>
    <cellStyle name="Jelölőszín 6 2" xfId="72" xr:uid="{00000000-0005-0000-0000-00004D000000}"/>
    <cellStyle name="Jelölőszín 6_Munka1" xfId="73" xr:uid="{00000000-0005-0000-0000-00004E000000}"/>
    <cellStyle name="Jó 2" xfId="74" xr:uid="{00000000-0005-0000-0000-00004F000000}"/>
    <cellStyle name="Kimenet 2" xfId="75" xr:uid="{00000000-0005-0000-0000-000050000000}"/>
    <cellStyle name="Magyarázó szöveg 2" xfId="76" xr:uid="{00000000-0005-0000-0000-000051000000}"/>
    <cellStyle name="Normál" xfId="0" builtinId="0"/>
    <cellStyle name="Normál 10" xfId="90" xr:uid="{00000000-0005-0000-0000-000053000000}"/>
    <cellStyle name="Normál 2" xfId="77" xr:uid="{00000000-0005-0000-0000-000054000000}"/>
    <cellStyle name="Normál 2 2" xfId="78" xr:uid="{00000000-0005-0000-0000-000055000000}"/>
    <cellStyle name="Normál 2_Bt levelező" xfId="79" xr:uid="{00000000-0005-0000-0000-000056000000}"/>
    <cellStyle name="Normál 3" xfId="80" xr:uid="{00000000-0005-0000-0000-000057000000}"/>
    <cellStyle name="Normál 3 2" xfId="81" xr:uid="{00000000-0005-0000-0000-000058000000}"/>
    <cellStyle name="Normál 3_biztonságtechnika nappali" xfId="82" xr:uid="{00000000-0005-0000-0000-000059000000}"/>
    <cellStyle name="Normál 4" xfId="83" xr:uid="{00000000-0005-0000-0000-00005A000000}"/>
    <cellStyle name="Normál 5" xfId="97" xr:uid="{ABA26C04-3BEC-46BF-8C0B-BA63DAD2028A}"/>
    <cellStyle name="Összesen 2" xfId="84" xr:uid="{00000000-0005-0000-0000-00005B000000}"/>
    <cellStyle name="Rossz 2" xfId="85" xr:uid="{00000000-0005-0000-0000-00005C000000}"/>
    <cellStyle name="Semleges 2" xfId="86" xr:uid="{00000000-0005-0000-0000-00005D000000}"/>
    <cellStyle name="Számítás 2" xfId="87" xr:uid="{00000000-0005-0000-0000-00005E000000}"/>
    <cellStyle name="Százalék 2" xfId="88" xr:uid="{00000000-0005-0000-0000-00005F000000}"/>
    <cellStyle name="Százalék 3" xfId="89" xr:uid="{00000000-0005-0000-0000-000060000000}"/>
  </cellStyles>
  <dxfs count="0"/>
  <tableStyles count="0" defaultTableStyle="TableStyleMedium2" defaultPivotStyle="PivotStyleLight16"/>
  <colors>
    <mruColors>
      <color rgb="FFEF9389"/>
      <color rgb="FF5E90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6"/>
  <dimension ref="A1:AQ95"/>
  <sheetViews>
    <sheetView tabSelected="1" view="pageBreakPreview" zoomScale="70" zoomScaleNormal="70" zoomScaleSheetLayoutView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/>
    </sheetView>
  </sheetViews>
  <sheetFormatPr defaultColWidth="9.28515625" defaultRowHeight="13.15" customHeight="1" x14ac:dyDescent="0.2"/>
  <cols>
    <col min="1" max="1" width="4.7109375" style="2" customWidth="1"/>
    <col min="2" max="2" width="13.85546875" style="5" customWidth="1"/>
    <col min="3" max="3" width="28.28515625" style="5" customWidth="1"/>
    <col min="4" max="4" width="4.140625" style="2" customWidth="1"/>
    <col min="5" max="5" width="5.7109375" style="2" customWidth="1"/>
    <col min="6" max="7" width="3.7109375" style="2" bestFit="1" customWidth="1"/>
    <col min="8" max="9" width="2.7109375" style="2" bestFit="1" customWidth="1"/>
    <col min="10" max="11" width="3.7109375" style="2" bestFit="1" customWidth="1"/>
    <col min="12" max="12" width="3.5703125" style="2" bestFit="1" customWidth="1"/>
    <col min="13" max="14" width="2.7109375" style="2" bestFit="1" customWidth="1"/>
    <col min="15" max="17" width="3.7109375" style="2" bestFit="1" customWidth="1"/>
    <col min="18" max="19" width="2.7109375" style="2" bestFit="1" customWidth="1"/>
    <col min="20" max="21" width="3.7109375" style="2" bestFit="1" customWidth="1"/>
    <col min="22" max="22" width="3.5703125" style="2" bestFit="1" customWidth="1"/>
    <col min="23" max="23" width="3.7109375" style="2" bestFit="1" customWidth="1"/>
    <col min="24" max="24" width="2.7109375" style="2" bestFit="1" customWidth="1"/>
    <col min="25" max="25" width="3.7109375" style="2" bestFit="1" customWidth="1"/>
    <col min="26" max="26" width="3" style="2" bestFit="1" customWidth="1"/>
    <col min="27" max="27" width="3.5703125" style="2" bestFit="1" customWidth="1"/>
    <col min="28" max="28" width="3" style="2" bestFit="1" customWidth="1"/>
    <col min="29" max="29" width="2.7109375" style="2" bestFit="1" customWidth="1"/>
    <col min="30" max="31" width="3" style="2" bestFit="1" customWidth="1"/>
    <col min="32" max="32" width="3.5703125" style="2" bestFit="1" customWidth="1"/>
    <col min="33" max="33" width="3" style="2" bestFit="1" customWidth="1"/>
    <col min="34" max="34" width="2.7109375" style="2" bestFit="1" customWidth="1"/>
    <col min="35" max="35" width="3.7109375" style="2" bestFit="1" customWidth="1"/>
    <col min="36" max="36" width="3" style="2" bestFit="1" customWidth="1"/>
    <col min="37" max="37" width="3.5703125" style="2" bestFit="1" customWidth="1"/>
    <col min="38" max="39" width="2.7109375" style="2" bestFit="1" customWidth="1"/>
    <col min="40" max="40" width="3.7109375" style="2" bestFit="1" customWidth="1"/>
    <col min="41" max="41" width="29.140625" style="2" bestFit="1" customWidth="1"/>
    <col min="42" max="42" width="35" style="2" customWidth="1"/>
    <col min="43" max="43" width="56.28515625" style="2" customWidth="1"/>
    <col min="44" max="16384" width="9.28515625" style="2"/>
  </cols>
  <sheetData>
    <row r="1" spans="1:43" ht="20.45" customHeight="1" x14ac:dyDescent="0.2">
      <c r="A1" s="125" t="s">
        <v>187</v>
      </c>
      <c r="E1" s="164" t="s">
        <v>189</v>
      </c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25"/>
      <c r="AQ1" s="125"/>
    </row>
    <row r="2" spans="1:43" ht="20.45" customHeight="1" x14ac:dyDescent="0.2">
      <c r="A2" s="126" t="s">
        <v>92</v>
      </c>
      <c r="B2" s="3"/>
      <c r="C2" s="3"/>
      <c r="D2" s="4"/>
      <c r="E2" s="165" t="s">
        <v>188</v>
      </c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"/>
      <c r="AQ2" s="1"/>
    </row>
    <row r="3" spans="1:43" ht="15.75" x14ac:dyDescent="0.2">
      <c r="B3" s="3"/>
      <c r="C3" s="3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Q3" s="1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43" s="6" customFormat="1" ht="13.5" thickBot="1" x14ac:dyDescent="0.25">
      <c r="A4" s="123"/>
      <c r="B4" s="121"/>
      <c r="C4" s="121"/>
      <c r="D4" s="123"/>
      <c r="E4" s="124" t="s">
        <v>0</v>
      </c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3" s="6" customFormat="1" ht="13.5" thickBot="1" x14ac:dyDescent="0.25">
      <c r="A5" s="178" t="s">
        <v>1</v>
      </c>
      <c r="B5" s="175" t="s">
        <v>2</v>
      </c>
      <c r="C5" s="166" t="s">
        <v>3</v>
      </c>
      <c r="D5" s="181" t="s">
        <v>4</v>
      </c>
      <c r="E5" s="175" t="s">
        <v>26</v>
      </c>
      <c r="F5" s="172" t="s">
        <v>5</v>
      </c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4"/>
      <c r="AO5" s="175" t="s">
        <v>6</v>
      </c>
      <c r="AP5" s="166" t="s">
        <v>146</v>
      </c>
      <c r="AQ5" s="167"/>
    </row>
    <row r="6" spans="1:43" s="6" customFormat="1" ht="13.5" thickBot="1" x14ac:dyDescent="0.25">
      <c r="A6" s="179"/>
      <c r="B6" s="176"/>
      <c r="C6" s="168"/>
      <c r="D6" s="182"/>
      <c r="E6" s="176"/>
      <c r="F6" s="8"/>
      <c r="G6" s="8"/>
      <c r="H6" s="8" t="s">
        <v>7</v>
      </c>
      <c r="I6" s="8"/>
      <c r="J6" s="10"/>
      <c r="K6" s="8"/>
      <c r="L6" s="8"/>
      <c r="M6" s="8" t="s">
        <v>8</v>
      </c>
      <c r="N6" s="8"/>
      <c r="O6" s="10"/>
      <c r="P6" s="8"/>
      <c r="Q6" s="8"/>
      <c r="R6" s="11" t="s">
        <v>9</v>
      </c>
      <c r="S6" s="8"/>
      <c r="T6" s="10"/>
      <c r="U6" s="8"/>
      <c r="V6" s="8"/>
      <c r="W6" s="11" t="s">
        <v>10</v>
      </c>
      <c r="X6" s="8"/>
      <c r="Y6" s="10"/>
      <c r="Z6" s="8"/>
      <c r="AA6" s="8"/>
      <c r="AB6" s="11" t="s">
        <v>11</v>
      </c>
      <c r="AC6" s="8"/>
      <c r="AD6" s="10"/>
      <c r="AE6" s="7"/>
      <c r="AF6" s="8"/>
      <c r="AG6" s="8" t="s">
        <v>12</v>
      </c>
      <c r="AH6" s="8"/>
      <c r="AI6" s="10"/>
      <c r="AJ6" s="7"/>
      <c r="AK6" s="8"/>
      <c r="AL6" s="8" t="s">
        <v>13</v>
      </c>
      <c r="AM6" s="8"/>
      <c r="AN6" s="10"/>
      <c r="AO6" s="176"/>
      <c r="AP6" s="168"/>
      <c r="AQ6" s="169"/>
    </row>
    <row r="7" spans="1:43" s="6" customFormat="1" ht="13.5" thickBot="1" x14ac:dyDescent="0.25">
      <c r="A7" s="180"/>
      <c r="B7" s="177"/>
      <c r="C7" s="170"/>
      <c r="D7" s="183"/>
      <c r="E7" s="177"/>
      <c r="F7" s="147" t="s">
        <v>14</v>
      </c>
      <c r="G7" s="147" t="s">
        <v>15</v>
      </c>
      <c r="H7" s="147" t="s">
        <v>16</v>
      </c>
      <c r="I7" s="147" t="s">
        <v>17</v>
      </c>
      <c r="J7" s="148" t="s">
        <v>18</v>
      </c>
      <c r="K7" s="7" t="s">
        <v>14</v>
      </c>
      <c r="L7" s="8" t="s">
        <v>15</v>
      </c>
      <c r="M7" s="8" t="s">
        <v>16</v>
      </c>
      <c r="N7" s="8" t="s">
        <v>17</v>
      </c>
      <c r="O7" s="10" t="s">
        <v>18</v>
      </c>
      <c r="P7" s="8" t="s">
        <v>14</v>
      </c>
      <c r="Q7" s="8" t="s">
        <v>15</v>
      </c>
      <c r="R7" s="8" t="s">
        <v>16</v>
      </c>
      <c r="S7" s="8" t="s">
        <v>17</v>
      </c>
      <c r="T7" s="12" t="s">
        <v>18</v>
      </c>
      <c r="U7" s="7" t="s">
        <v>14</v>
      </c>
      <c r="V7" s="8" t="s">
        <v>15</v>
      </c>
      <c r="W7" s="8" t="s">
        <v>16</v>
      </c>
      <c r="X7" s="8" t="s">
        <v>17</v>
      </c>
      <c r="Y7" s="10" t="s">
        <v>18</v>
      </c>
      <c r="Z7" s="8" t="s">
        <v>14</v>
      </c>
      <c r="AA7" s="8" t="s">
        <v>15</v>
      </c>
      <c r="AB7" s="8" t="s">
        <v>16</v>
      </c>
      <c r="AC7" s="8" t="s">
        <v>17</v>
      </c>
      <c r="AD7" s="10" t="s">
        <v>18</v>
      </c>
      <c r="AE7" s="147" t="s">
        <v>14</v>
      </c>
      <c r="AF7" s="147" t="s">
        <v>15</v>
      </c>
      <c r="AG7" s="147" t="s">
        <v>16</v>
      </c>
      <c r="AH7" s="147" t="s">
        <v>17</v>
      </c>
      <c r="AI7" s="149" t="s">
        <v>18</v>
      </c>
      <c r="AJ7" s="147" t="s">
        <v>14</v>
      </c>
      <c r="AK7" s="147" t="s">
        <v>15</v>
      </c>
      <c r="AL7" s="147" t="s">
        <v>16</v>
      </c>
      <c r="AM7" s="147" t="s">
        <v>17</v>
      </c>
      <c r="AN7" s="149" t="s">
        <v>18</v>
      </c>
      <c r="AO7" s="177"/>
      <c r="AP7" s="170"/>
      <c r="AQ7" s="171"/>
    </row>
    <row r="8" spans="1:43" s="20" customFormat="1" ht="13.15" customHeight="1" thickBot="1" x14ac:dyDescent="0.25">
      <c r="A8" s="16" t="s">
        <v>60</v>
      </c>
      <c r="B8" s="11"/>
      <c r="C8" s="12"/>
      <c r="D8" s="78">
        <f t="shared" ref="D8:AN8" si="0">SUM(D9:D16)</f>
        <v>29</v>
      </c>
      <c r="E8" s="44">
        <f t="shared" si="0"/>
        <v>33</v>
      </c>
      <c r="F8" s="38">
        <f>SUM(F9:F16)</f>
        <v>8</v>
      </c>
      <c r="G8" s="18">
        <f>SUM(G9:G16)</f>
        <v>4</v>
      </c>
      <c r="H8" s="18">
        <f>SUM(H9:H16)</f>
        <v>1</v>
      </c>
      <c r="I8" s="18">
        <f>SUM(I9:I16)</f>
        <v>0</v>
      </c>
      <c r="J8" s="19">
        <f>SUM(J9:J16)</f>
        <v>16</v>
      </c>
      <c r="K8" s="18">
        <f t="shared" si="0"/>
        <v>4</v>
      </c>
      <c r="L8" s="18">
        <f t="shared" si="0"/>
        <v>4</v>
      </c>
      <c r="M8" s="18">
        <f t="shared" si="0"/>
        <v>0</v>
      </c>
      <c r="N8" s="18">
        <f t="shared" si="0"/>
        <v>0</v>
      </c>
      <c r="O8" s="19">
        <f t="shared" si="0"/>
        <v>9</v>
      </c>
      <c r="P8" s="18">
        <f t="shared" si="0"/>
        <v>2</v>
      </c>
      <c r="Q8" s="18">
        <f t="shared" si="0"/>
        <v>2</v>
      </c>
      <c r="R8" s="18">
        <f t="shared" si="0"/>
        <v>0</v>
      </c>
      <c r="S8" s="18">
        <f t="shared" si="0"/>
        <v>0</v>
      </c>
      <c r="T8" s="19">
        <f t="shared" si="0"/>
        <v>4</v>
      </c>
      <c r="U8" s="18">
        <f t="shared" si="0"/>
        <v>2</v>
      </c>
      <c r="V8" s="18">
        <f t="shared" si="0"/>
        <v>2</v>
      </c>
      <c r="W8" s="18">
        <f t="shared" si="0"/>
        <v>0</v>
      </c>
      <c r="X8" s="18">
        <f t="shared" si="0"/>
        <v>0</v>
      </c>
      <c r="Y8" s="19">
        <f t="shared" si="0"/>
        <v>4</v>
      </c>
      <c r="Z8" s="18">
        <f t="shared" si="0"/>
        <v>0</v>
      </c>
      <c r="AA8" s="18">
        <f t="shared" si="0"/>
        <v>0</v>
      </c>
      <c r="AB8" s="18">
        <f t="shared" si="0"/>
        <v>0</v>
      </c>
      <c r="AC8" s="18">
        <f t="shared" si="0"/>
        <v>0</v>
      </c>
      <c r="AD8" s="19">
        <f t="shared" si="0"/>
        <v>0</v>
      </c>
      <c r="AE8" s="18">
        <f t="shared" si="0"/>
        <v>0</v>
      </c>
      <c r="AF8" s="18">
        <f t="shared" si="0"/>
        <v>0</v>
      </c>
      <c r="AG8" s="18">
        <f t="shared" si="0"/>
        <v>0</v>
      </c>
      <c r="AH8" s="18">
        <f t="shared" si="0"/>
        <v>0</v>
      </c>
      <c r="AI8" s="19">
        <f t="shared" si="0"/>
        <v>0</v>
      </c>
      <c r="AJ8" s="18">
        <f t="shared" si="0"/>
        <v>0</v>
      </c>
      <c r="AK8" s="18">
        <f t="shared" si="0"/>
        <v>0</v>
      </c>
      <c r="AL8" s="18">
        <f t="shared" si="0"/>
        <v>0</v>
      </c>
      <c r="AM8" s="18">
        <f t="shared" si="0"/>
        <v>0</v>
      </c>
      <c r="AN8" s="46">
        <f t="shared" si="0"/>
        <v>0</v>
      </c>
      <c r="AO8" s="150"/>
      <c r="AP8" s="136" t="s">
        <v>2</v>
      </c>
      <c r="AQ8" s="14" t="s">
        <v>3</v>
      </c>
    </row>
    <row r="9" spans="1:43" s="26" customFormat="1" ht="13.15" customHeight="1" x14ac:dyDescent="0.2">
      <c r="A9" s="75">
        <v>1</v>
      </c>
      <c r="B9" s="105" t="s">
        <v>123</v>
      </c>
      <c r="C9" s="106" t="s">
        <v>44</v>
      </c>
      <c r="D9" s="79">
        <f>SUM(F9:AN9)-E9</f>
        <v>4</v>
      </c>
      <c r="E9" s="72">
        <f t="shared" ref="E9" si="1">J9+O9+T9+Y9+AD9+AI9+AN9</f>
        <v>4</v>
      </c>
      <c r="F9" s="21">
        <v>2</v>
      </c>
      <c r="G9" s="22">
        <v>2</v>
      </c>
      <c r="H9" s="22">
        <v>0</v>
      </c>
      <c r="I9" s="22" t="s">
        <v>28</v>
      </c>
      <c r="J9" s="23">
        <v>4</v>
      </c>
      <c r="K9" s="24"/>
      <c r="L9" s="22"/>
      <c r="M9" s="22"/>
      <c r="N9" s="22"/>
      <c r="O9" s="25"/>
      <c r="P9" s="21"/>
      <c r="Q9" s="22"/>
      <c r="R9" s="22"/>
      <c r="S9" s="22"/>
      <c r="T9" s="23"/>
      <c r="U9" s="24"/>
      <c r="V9" s="22"/>
      <c r="W9" s="22"/>
      <c r="X9" s="22"/>
      <c r="Y9" s="25"/>
      <c r="Z9" s="21"/>
      <c r="AA9" s="22"/>
      <c r="AB9" s="22"/>
      <c r="AC9" s="22"/>
      <c r="AD9" s="23"/>
      <c r="AE9" s="24"/>
      <c r="AF9" s="22"/>
      <c r="AG9" s="22"/>
      <c r="AH9" s="22"/>
      <c r="AI9" s="25"/>
      <c r="AJ9" s="24"/>
      <c r="AK9" s="22"/>
      <c r="AL9" s="22"/>
      <c r="AM9" s="22"/>
      <c r="AN9" s="25"/>
      <c r="AO9" s="97"/>
      <c r="AP9" s="140" t="s">
        <v>147</v>
      </c>
      <c r="AQ9" s="137" t="s">
        <v>44</v>
      </c>
    </row>
    <row r="10" spans="1:43" s="26" customFormat="1" ht="13.15" customHeight="1" x14ac:dyDescent="0.2">
      <c r="A10" s="76">
        <v>2</v>
      </c>
      <c r="B10" s="107" t="s">
        <v>124</v>
      </c>
      <c r="C10" s="108" t="s">
        <v>43</v>
      </c>
      <c r="D10" s="80">
        <f>SUM(F10:AN10)-E10</f>
        <v>4</v>
      </c>
      <c r="E10" s="73">
        <f t="shared" ref="E10:E16" si="2">J10+O10+T10+Y10+AD10+AI10+AN10</f>
        <v>4</v>
      </c>
      <c r="F10" s="21"/>
      <c r="G10" s="22"/>
      <c r="H10" s="22"/>
      <c r="I10" s="22"/>
      <c r="J10" s="23"/>
      <c r="K10" s="24">
        <v>2</v>
      </c>
      <c r="L10" s="22">
        <v>2</v>
      </c>
      <c r="M10" s="22">
        <v>0</v>
      </c>
      <c r="N10" s="22" t="s">
        <v>28</v>
      </c>
      <c r="O10" s="25">
        <v>4</v>
      </c>
      <c r="P10" s="21"/>
      <c r="Q10" s="22"/>
      <c r="R10" s="22"/>
      <c r="S10" s="22"/>
      <c r="T10" s="23"/>
      <c r="U10" s="24"/>
      <c r="V10" s="22"/>
      <c r="W10" s="22"/>
      <c r="X10" s="22"/>
      <c r="Y10" s="25"/>
      <c r="Z10" s="21"/>
      <c r="AA10" s="22"/>
      <c r="AB10" s="22"/>
      <c r="AC10" s="22"/>
      <c r="AD10" s="23"/>
      <c r="AE10" s="24"/>
      <c r="AF10" s="22"/>
      <c r="AG10" s="22"/>
      <c r="AH10" s="22"/>
      <c r="AI10" s="25"/>
      <c r="AJ10" s="24"/>
      <c r="AK10" s="22"/>
      <c r="AL10" s="22"/>
      <c r="AM10" s="22"/>
      <c r="AN10" s="25"/>
      <c r="AO10" s="98" t="s">
        <v>57</v>
      </c>
      <c r="AP10" s="141" t="s">
        <v>148</v>
      </c>
      <c r="AQ10" s="138" t="s">
        <v>43</v>
      </c>
    </row>
    <row r="11" spans="1:43" s="26" customFormat="1" ht="12.75" customHeight="1" x14ac:dyDescent="0.2">
      <c r="A11" s="76">
        <v>3</v>
      </c>
      <c r="B11" s="107" t="s">
        <v>125</v>
      </c>
      <c r="C11" s="108" t="s">
        <v>68</v>
      </c>
      <c r="D11" s="80">
        <f>SUM(F11:AN11)-E11</f>
        <v>4</v>
      </c>
      <c r="E11" s="73">
        <f t="shared" si="2"/>
        <v>4</v>
      </c>
      <c r="F11" s="27"/>
      <c r="G11" s="28"/>
      <c r="H11" s="28"/>
      <c r="I11" s="28"/>
      <c r="J11" s="29"/>
      <c r="K11" s="30"/>
      <c r="L11" s="28"/>
      <c r="M11" s="28"/>
      <c r="N11" s="28"/>
      <c r="O11" s="31"/>
      <c r="P11" s="27">
        <v>2</v>
      </c>
      <c r="Q11" s="28">
        <v>2</v>
      </c>
      <c r="R11" s="28">
        <v>0</v>
      </c>
      <c r="S11" s="28" t="s">
        <v>28</v>
      </c>
      <c r="T11" s="29">
        <v>4</v>
      </c>
      <c r="U11" s="30"/>
      <c r="V11" s="28"/>
      <c r="W11" s="28"/>
      <c r="X11" s="28"/>
      <c r="Y11" s="31"/>
      <c r="Z11" s="27"/>
      <c r="AA11" s="28"/>
      <c r="AB11" s="28"/>
      <c r="AC11" s="28"/>
      <c r="AD11" s="29"/>
      <c r="AE11" s="30"/>
      <c r="AF11" s="28"/>
      <c r="AG11" s="28"/>
      <c r="AH11" s="28"/>
      <c r="AI11" s="31"/>
      <c r="AJ11" s="30"/>
      <c r="AK11" s="28"/>
      <c r="AL11" s="28"/>
      <c r="AM11" s="28"/>
      <c r="AN11" s="31"/>
      <c r="AO11" s="98" t="s">
        <v>58</v>
      </c>
      <c r="AP11" s="141"/>
      <c r="AQ11" s="138"/>
    </row>
    <row r="12" spans="1:43" s="26" customFormat="1" ht="13.15" customHeight="1" x14ac:dyDescent="0.2">
      <c r="A12" s="76">
        <v>4</v>
      </c>
      <c r="B12" s="109" t="s">
        <v>108</v>
      </c>
      <c r="C12" s="108" t="s">
        <v>69</v>
      </c>
      <c r="D12" s="80">
        <f t="shared" ref="D12:D16" si="3">SUM(F12:AN12)-E12</f>
        <v>4</v>
      </c>
      <c r="E12" s="73">
        <f t="shared" si="2"/>
        <v>4</v>
      </c>
      <c r="F12" s="27">
        <v>2</v>
      </c>
      <c r="G12" s="28">
        <v>2</v>
      </c>
      <c r="H12" s="28">
        <v>0</v>
      </c>
      <c r="I12" s="28" t="s">
        <v>34</v>
      </c>
      <c r="J12" s="29">
        <v>4</v>
      </c>
      <c r="K12" s="30"/>
      <c r="L12" s="28"/>
      <c r="M12" s="28"/>
      <c r="N12" s="28"/>
      <c r="O12" s="31"/>
      <c r="P12" s="27"/>
      <c r="Q12" s="28"/>
      <c r="R12" s="28"/>
      <c r="S12" s="28"/>
      <c r="T12" s="29"/>
      <c r="U12" s="30"/>
      <c r="V12" s="28"/>
      <c r="W12" s="28"/>
      <c r="X12" s="28"/>
      <c r="Y12" s="31"/>
      <c r="Z12" s="27"/>
      <c r="AA12" s="28"/>
      <c r="AB12" s="28"/>
      <c r="AC12" s="28"/>
      <c r="AD12" s="29"/>
      <c r="AE12" s="30"/>
      <c r="AF12" s="28"/>
      <c r="AG12" s="28"/>
      <c r="AH12" s="28"/>
      <c r="AI12" s="31"/>
      <c r="AJ12" s="30"/>
      <c r="AK12" s="28"/>
      <c r="AL12" s="28"/>
      <c r="AM12" s="28"/>
      <c r="AN12" s="31"/>
      <c r="AO12" s="98"/>
      <c r="AP12" s="141" t="s">
        <v>149</v>
      </c>
      <c r="AQ12" s="138" t="s">
        <v>150</v>
      </c>
    </row>
    <row r="13" spans="1:43" s="26" customFormat="1" ht="13.15" customHeight="1" x14ac:dyDescent="0.2">
      <c r="A13" s="76">
        <v>5</v>
      </c>
      <c r="B13" s="109" t="s">
        <v>109</v>
      </c>
      <c r="C13" s="108" t="s">
        <v>27</v>
      </c>
      <c r="D13" s="80">
        <f t="shared" si="3"/>
        <v>2</v>
      </c>
      <c r="E13" s="73">
        <f t="shared" si="2"/>
        <v>4</v>
      </c>
      <c r="F13" s="30">
        <v>1</v>
      </c>
      <c r="G13" s="28">
        <v>0</v>
      </c>
      <c r="H13" s="28">
        <v>1</v>
      </c>
      <c r="I13" s="28" t="s">
        <v>34</v>
      </c>
      <c r="J13" s="31">
        <v>4</v>
      </c>
      <c r="K13" s="30"/>
      <c r="L13" s="28"/>
      <c r="M13" s="28"/>
      <c r="N13" s="28"/>
      <c r="O13" s="31"/>
      <c r="P13" s="27"/>
      <c r="Q13" s="28"/>
      <c r="R13" s="28"/>
      <c r="S13" s="28"/>
      <c r="T13" s="29"/>
      <c r="U13" s="30"/>
      <c r="V13" s="28"/>
      <c r="W13" s="28"/>
      <c r="X13" s="28"/>
      <c r="Y13" s="31"/>
      <c r="Z13" s="27"/>
      <c r="AA13" s="28"/>
      <c r="AB13" s="28"/>
      <c r="AC13" s="28"/>
      <c r="AD13" s="29"/>
      <c r="AE13" s="30"/>
      <c r="AF13" s="28"/>
      <c r="AG13" s="28"/>
      <c r="AH13" s="28"/>
      <c r="AI13" s="31"/>
      <c r="AJ13" s="30"/>
      <c r="AK13" s="28"/>
      <c r="AL13" s="28"/>
      <c r="AM13" s="28"/>
      <c r="AN13" s="31"/>
      <c r="AO13" s="98"/>
      <c r="AP13" s="141" t="s">
        <v>151</v>
      </c>
      <c r="AQ13" s="138" t="s">
        <v>27</v>
      </c>
    </row>
    <row r="14" spans="1:43" s="26" customFormat="1" ht="12.75" customHeight="1" x14ac:dyDescent="0.2">
      <c r="A14" s="76">
        <v>6</v>
      </c>
      <c r="B14" s="109" t="s">
        <v>126</v>
      </c>
      <c r="C14" s="108" t="s">
        <v>72</v>
      </c>
      <c r="D14" s="80">
        <f t="shared" si="3"/>
        <v>4</v>
      </c>
      <c r="E14" s="73">
        <f t="shared" si="2"/>
        <v>5</v>
      </c>
      <c r="F14" s="27"/>
      <c r="G14" s="28"/>
      <c r="H14" s="28"/>
      <c r="I14" s="28"/>
      <c r="J14" s="29"/>
      <c r="K14" s="30">
        <v>2</v>
      </c>
      <c r="L14" s="28">
        <v>2</v>
      </c>
      <c r="M14" s="28">
        <v>0</v>
      </c>
      <c r="N14" s="28" t="s">
        <v>28</v>
      </c>
      <c r="O14" s="31">
        <v>5</v>
      </c>
      <c r="P14" s="27"/>
      <c r="Q14" s="28"/>
      <c r="R14" s="28"/>
      <c r="S14" s="28"/>
      <c r="T14" s="29"/>
      <c r="U14" s="30"/>
      <c r="V14" s="28"/>
      <c r="W14" s="28"/>
      <c r="X14" s="28"/>
      <c r="Y14" s="31"/>
      <c r="Z14" s="27"/>
      <c r="AA14" s="28"/>
      <c r="AB14" s="28"/>
      <c r="AC14" s="28"/>
      <c r="AD14" s="29"/>
      <c r="AE14" s="30"/>
      <c r="AF14" s="28"/>
      <c r="AG14" s="28"/>
      <c r="AH14" s="28"/>
      <c r="AI14" s="31"/>
      <c r="AJ14" s="30"/>
      <c r="AK14" s="28"/>
      <c r="AL14" s="28"/>
      <c r="AM14" s="28"/>
      <c r="AN14" s="31"/>
      <c r="AO14" s="98"/>
      <c r="AP14" s="141" t="s">
        <v>152</v>
      </c>
      <c r="AQ14" s="138" t="s">
        <v>153</v>
      </c>
    </row>
    <row r="15" spans="1:43" s="26" customFormat="1" ht="13.15" customHeight="1" x14ac:dyDescent="0.2">
      <c r="A15" s="76">
        <v>7</v>
      </c>
      <c r="B15" s="109" t="s">
        <v>127</v>
      </c>
      <c r="C15" s="96" t="s">
        <v>73</v>
      </c>
      <c r="D15" s="80">
        <f t="shared" si="3"/>
        <v>4</v>
      </c>
      <c r="E15" s="73">
        <f t="shared" si="2"/>
        <v>4</v>
      </c>
      <c r="F15" s="27"/>
      <c r="G15" s="28"/>
      <c r="H15" s="28"/>
      <c r="I15" s="28"/>
      <c r="J15" s="29"/>
      <c r="K15" s="30"/>
      <c r="L15" s="28"/>
      <c r="M15" s="28"/>
      <c r="N15" s="28"/>
      <c r="O15" s="31"/>
      <c r="P15" s="27"/>
      <c r="Q15" s="28"/>
      <c r="R15" s="28"/>
      <c r="S15" s="28"/>
      <c r="T15" s="29"/>
      <c r="U15" s="30">
        <v>2</v>
      </c>
      <c r="V15" s="28">
        <v>2</v>
      </c>
      <c r="W15" s="28">
        <v>0</v>
      </c>
      <c r="X15" s="28" t="s">
        <v>28</v>
      </c>
      <c r="Y15" s="31">
        <v>4</v>
      </c>
      <c r="Z15" s="27"/>
      <c r="AA15" s="28"/>
      <c r="AB15" s="28"/>
      <c r="AC15" s="28"/>
      <c r="AD15" s="29"/>
      <c r="AE15" s="30"/>
      <c r="AF15" s="28"/>
      <c r="AG15" s="28"/>
      <c r="AH15" s="28"/>
      <c r="AI15" s="31"/>
      <c r="AJ15" s="30"/>
      <c r="AK15" s="28"/>
      <c r="AL15" s="28"/>
      <c r="AM15" s="28"/>
      <c r="AN15" s="31"/>
      <c r="AO15" s="98" t="s">
        <v>100</v>
      </c>
      <c r="AP15" s="141" t="s">
        <v>196</v>
      </c>
      <c r="AQ15" s="138" t="s">
        <v>195</v>
      </c>
    </row>
    <row r="16" spans="1:43" s="26" customFormat="1" ht="13.15" customHeight="1" thickBot="1" x14ac:dyDescent="0.25">
      <c r="A16" s="77">
        <v>8</v>
      </c>
      <c r="B16" s="110" t="s">
        <v>110</v>
      </c>
      <c r="C16" s="120" t="s">
        <v>63</v>
      </c>
      <c r="D16" s="81">
        <f t="shared" si="3"/>
        <v>3</v>
      </c>
      <c r="E16" s="74">
        <f t="shared" si="2"/>
        <v>4</v>
      </c>
      <c r="F16" s="32">
        <v>3</v>
      </c>
      <c r="G16" s="33">
        <v>0</v>
      </c>
      <c r="H16" s="33">
        <v>0</v>
      </c>
      <c r="I16" s="33" t="s">
        <v>34</v>
      </c>
      <c r="J16" s="34">
        <v>4</v>
      </c>
      <c r="K16" s="35"/>
      <c r="L16" s="33"/>
      <c r="M16" s="33"/>
      <c r="N16" s="33"/>
      <c r="O16" s="36"/>
      <c r="P16" s="32"/>
      <c r="Q16" s="33"/>
      <c r="R16" s="33"/>
      <c r="S16" s="33"/>
      <c r="T16" s="34"/>
      <c r="U16" s="35"/>
      <c r="V16" s="33"/>
      <c r="W16" s="33"/>
      <c r="X16" s="33"/>
      <c r="Y16" s="36"/>
      <c r="Z16" s="32"/>
      <c r="AA16" s="33"/>
      <c r="AB16" s="33"/>
      <c r="AC16" s="33"/>
      <c r="AD16" s="34"/>
      <c r="AE16" s="35"/>
      <c r="AF16" s="33"/>
      <c r="AG16" s="33"/>
      <c r="AH16" s="33"/>
      <c r="AI16" s="36"/>
      <c r="AJ16" s="35"/>
      <c r="AK16" s="33"/>
      <c r="AL16" s="33"/>
      <c r="AM16" s="33"/>
      <c r="AN16" s="36"/>
      <c r="AO16" s="99"/>
      <c r="AP16" s="142" t="s">
        <v>156</v>
      </c>
      <c r="AQ16" s="139" t="s">
        <v>157</v>
      </c>
    </row>
    <row r="17" spans="1:43" s="6" customFormat="1" ht="13.15" customHeight="1" thickBot="1" x14ac:dyDescent="0.25">
      <c r="A17" s="16" t="s">
        <v>61</v>
      </c>
      <c r="B17" s="11"/>
      <c r="C17" s="12"/>
      <c r="D17" s="9">
        <f t="shared" ref="D17:AN17" si="4">SUM(D18:D26)</f>
        <v>20</v>
      </c>
      <c r="E17" s="13">
        <f t="shared" si="4"/>
        <v>27</v>
      </c>
      <c r="F17" s="38">
        <f t="shared" si="4"/>
        <v>1</v>
      </c>
      <c r="G17" s="17">
        <f t="shared" si="4"/>
        <v>2</v>
      </c>
      <c r="H17" s="17">
        <f t="shared" si="4"/>
        <v>0</v>
      </c>
      <c r="I17" s="17">
        <f t="shared" si="4"/>
        <v>0</v>
      </c>
      <c r="J17" s="39">
        <f t="shared" si="4"/>
        <v>3</v>
      </c>
      <c r="K17" s="18">
        <f t="shared" si="4"/>
        <v>2</v>
      </c>
      <c r="L17" s="17">
        <f t="shared" si="4"/>
        <v>2</v>
      </c>
      <c r="M17" s="17">
        <f t="shared" si="4"/>
        <v>0</v>
      </c>
      <c r="N17" s="17">
        <f t="shared" si="4"/>
        <v>0</v>
      </c>
      <c r="O17" s="40">
        <f t="shared" si="4"/>
        <v>6</v>
      </c>
      <c r="P17" s="38">
        <f t="shared" si="4"/>
        <v>0</v>
      </c>
      <c r="Q17" s="17">
        <f t="shared" si="4"/>
        <v>3</v>
      </c>
      <c r="R17" s="17">
        <f t="shared" si="4"/>
        <v>0</v>
      </c>
      <c r="S17" s="17">
        <f t="shared" si="4"/>
        <v>0</v>
      </c>
      <c r="T17" s="39">
        <f t="shared" si="4"/>
        <v>6</v>
      </c>
      <c r="U17" s="18">
        <f t="shared" si="4"/>
        <v>1</v>
      </c>
      <c r="V17" s="17">
        <f t="shared" si="4"/>
        <v>0</v>
      </c>
      <c r="W17" s="17">
        <f t="shared" si="4"/>
        <v>1</v>
      </c>
      <c r="X17" s="17">
        <f t="shared" si="4"/>
        <v>0</v>
      </c>
      <c r="Y17" s="40">
        <f t="shared" si="4"/>
        <v>3</v>
      </c>
      <c r="Z17" s="38">
        <f t="shared" si="4"/>
        <v>0</v>
      </c>
      <c r="AA17" s="17">
        <f t="shared" si="4"/>
        <v>0</v>
      </c>
      <c r="AB17" s="17">
        <f t="shared" si="4"/>
        <v>0</v>
      </c>
      <c r="AC17" s="17">
        <f t="shared" si="4"/>
        <v>0</v>
      </c>
      <c r="AD17" s="39">
        <f t="shared" si="4"/>
        <v>0</v>
      </c>
      <c r="AE17" s="18">
        <f t="shared" si="4"/>
        <v>3</v>
      </c>
      <c r="AF17" s="17">
        <f t="shared" si="4"/>
        <v>0</v>
      </c>
      <c r="AG17" s="17">
        <f t="shared" si="4"/>
        <v>2</v>
      </c>
      <c r="AH17" s="17">
        <f t="shared" si="4"/>
        <v>0</v>
      </c>
      <c r="AI17" s="40">
        <f t="shared" si="4"/>
        <v>6</v>
      </c>
      <c r="AJ17" s="18">
        <f t="shared" si="4"/>
        <v>1</v>
      </c>
      <c r="AK17" s="17">
        <f t="shared" si="4"/>
        <v>2</v>
      </c>
      <c r="AL17" s="17">
        <f t="shared" si="4"/>
        <v>0</v>
      </c>
      <c r="AM17" s="17">
        <f t="shared" si="4"/>
        <v>0</v>
      </c>
      <c r="AN17" s="40">
        <f t="shared" si="4"/>
        <v>3</v>
      </c>
      <c r="AO17" s="100"/>
      <c r="AP17" s="100"/>
      <c r="AQ17" s="101"/>
    </row>
    <row r="18" spans="1:43" s="26" customFormat="1" ht="13.15" customHeight="1" x14ac:dyDescent="0.2">
      <c r="A18" s="75">
        <v>9</v>
      </c>
      <c r="B18" s="105" t="s">
        <v>239</v>
      </c>
      <c r="C18" s="106" t="s">
        <v>29</v>
      </c>
      <c r="D18" s="79">
        <f t="shared" ref="D18:D21" si="5">SUM(F18:AN18)-E18</f>
        <v>4</v>
      </c>
      <c r="E18" s="72">
        <f t="shared" ref="E18:E26" si="6">J18+O18+T18+Y18+AD18+AI18+AN18</f>
        <v>3</v>
      </c>
      <c r="F18" s="21"/>
      <c r="G18" s="22"/>
      <c r="H18" s="22"/>
      <c r="I18" s="22"/>
      <c r="J18" s="23"/>
      <c r="K18" s="24"/>
      <c r="L18" s="22"/>
      <c r="M18" s="22"/>
      <c r="N18" s="22"/>
      <c r="O18" s="25"/>
      <c r="P18" s="21"/>
      <c r="Q18" s="22"/>
      <c r="R18" s="22"/>
      <c r="S18" s="22"/>
      <c r="T18" s="23"/>
      <c r="U18" s="24"/>
      <c r="V18" s="22"/>
      <c r="W18" s="22"/>
      <c r="X18" s="22"/>
      <c r="Y18" s="25"/>
      <c r="Z18" s="21"/>
      <c r="AA18" s="22"/>
      <c r="AB18" s="22"/>
      <c r="AC18" s="22"/>
      <c r="AD18" s="23"/>
      <c r="AE18" s="24">
        <v>2</v>
      </c>
      <c r="AF18" s="22">
        <v>0</v>
      </c>
      <c r="AG18" s="22">
        <v>2</v>
      </c>
      <c r="AH18" s="22" t="s">
        <v>34</v>
      </c>
      <c r="AI18" s="23">
        <v>3</v>
      </c>
      <c r="AJ18" s="24"/>
      <c r="AK18" s="22"/>
      <c r="AL18" s="22"/>
      <c r="AM18" s="22"/>
      <c r="AN18" s="25"/>
      <c r="AO18" s="97"/>
      <c r="AP18" s="140" t="s">
        <v>158</v>
      </c>
      <c r="AQ18" s="137" t="s">
        <v>29</v>
      </c>
    </row>
    <row r="19" spans="1:43" s="26" customFormat="1" ht="13.15" customHeight="1" x14ac:dyDescent="0.2">
      <c r="A19" s="76">
        <v>10</v>
      </c>
      <c r="B19" s="107" t="s">
        <v>128</v>
      </c>
      <c r="C19" s="108" t="s">
        <v>235</v>
      </c>
      <c r="D19" s="80">
        <f t="shared" si="5"/>
        <v>3</v>
      </c>
      <c r="E19" s="73">
        <f t="shared" si="6"/>
        <v>3</v>
      </c>
      <c r="F19" s="21"/>
      <c r="G19" s="22"/>
      <c r="H19" s="22"/>
      <c r="I19" s="22"/>
      <c r="J19" s="23"/>
      <c r="K19" s="24"/>
      <c r="L19" s="22"/>
      <c r="M19" s="22"/>
      <c r="N19" s="22"/>
      <c r="O19" s="25"/>
      <c r="P19" s="21"/>
      <c r="Q19" s="22"/>
      <c r="R19" s="22"/>
      <c r="S19" s="22"/>
      <c r="T19" s="23"/>
      <c r="U19" s="24"/>
      <c r="V19" s="22"/>
      <c r="W19" s="22"/>
      <c r="X19" s="22"/>
      <c r="Y19" s="25"/>
      <c r="Z19" s="21"/>
      <c r="AA19" s="22"/>
      <c r="AB19" s="22"/>
      <c r="AC19" s="22"/>
      <c r="AD19" s="23"/>
      <c r="AE19" s="24"/>
      <c r="AF19" s="22"/>
      <c r="AG19" s="22"/>
      <c r="AH19" s="22"/>
      <c r="AI19" s="25"/>
      <c r="AJ19" s="24">
        <v>1</v>
      </c>
      <c r="AK19" s="22">
        <v>2</v>
      </c>
      <c r="AL19" s="22">
        <v>0</v>
      </c>
      <c r="AM19" s="22" t="s">
        <v>34</v>
      </c>
      <c r="AN19" s="25">
        <v>3</v>
      </c>
      <c r="AO19" s="98"/>
      <c r="AP19" s="141" t="s">
        <v>201</v>
      </c>
      <c r="AQ19" s="138" t="s">
        <v>202</v>
      </c>
    </row>
    <row r="20" spans="1:43" s="26" customFormat="1" ht="12.75" customHeight="1" x14ac:dyDescent="0.2">
      <c r="A20" s="76">
        <v>11</v>
      </c>
      <c r="B20" s="107" t="s">
        <v>132</v>
      </c>
      <c r="C20" s="108" t="s">
        <v>197</v>
      </c>
      <c r="D20" s="80">
        <f t="shared" si="5"/>
        <v>1</v>
      </c>
      <c r="E20" s="73">
        <f t="shared" si="6"/>
        <v>3</v>
      </c>
      <c r="F20" s="27"/>
      <c r="G20" s="28"/>
      <c r="H20" s="28"/>
      <c r="I20" s="28"/>
      <c r="J20" s="29"/>
      <c r="K20" s="30"/>
      <c r="L20" s="28"/>
      <c r="M20" s="28"/>
      <c r="N20" s="28"/>
      <c r="O20" s="31"/>
      <c r="P20" s="27"/>
      <c r="Q20" s="28"/>
      <c r="R20" s="28"/>
      <c r="S20" s="28"/>
      <c r="T20" s="29"/>
      <c r="U20" s="30"/>
      <c r="V20" s="28"/>
      <c r="W20" s="28"/>
      <c r="X20" s="28"/>
      <c r="Y20" s="31"/>
      <c r="Z20" s="27"/>
      <c r="AA20" s="28"/>
      <c r="AB20" s="28"/>
      <c r="AC20" s="28"/>
      <c r="AD20" s="29"/>
      <c r="AE20" s="30">
        <v>1</v>
      </c>
      <c r="AF20" s="28">
        <v>0</v>
      </c>
      <c r="AG20" s="28">
        <v>0</v>
      </c>
      <c r="AH20" s="28" t="s">
        <v>34</v>
      </c>
      <c r="AI20" s="31">
        <v>3</v>
      </c>
      <c r="AJ20" s="30"/>
      <c r="AK20" s="28"/>
      <c r="AL20" s="28"/>
      <c r="AM20" s="28"/>
      <c r="AN20" s="31"/>
      <c r="AO20" s="98"/>
      <c r="AP20" s="141" t="s">
        <v>159</v>
      </c>
      <c r="AQ20" s="138" t="s">
        <v>197</v>
      </c>
    </row>
    <row r="21" spans="1:43" s="26" customFormat="1" ht="13.15" customHeight="1" x14ac:dyDescent="0.2">
      <c r="A21" s="76">
        <v>12</v>
      </c>
      <c r="B21" s="109" t="s">
        <v>111</v>
      </c>
      <c r="C21" s="108" t="s">
        <v>77</v>
      </c>
      <c r="D21" s="80">
        <f t="shared" si="5"/>
        <v>3</v>
      </c>
      <c r="E21" s="73">
        <f t="shared" si="6"/>
        <v>3</v>
      </c>
      <c r="F21" s="27">
        <v>1</v>
      </c>
      <c r="G21" s="28">
        <v>2</v>
      </c>
      <c r="H21" s="28">
        <v>0</v>
      </c>
      <c r="I21" s="28" t="s">
        <v>34</v>
      </c>
      <c r="J21" s="29">
        <v>3</v>
      </c>
      <c r="K21" s="30"/>
      <c r="L21" s="28"/>
      <c r="M21" s="28"/>
      <c r="N21" s="28"/>
      <c r="O21" s="31"/>
      <c r="P21" s="27"/>
      <c r="Q21" s="28"/>
      <c r="R21" s="28"/>
      <c r="S21" s="28"/>
      <c r="T21" s="29"/>
      <c r="U21" s="30"/>
      <c r="V21" s="28"/>
      <c r="W21" s="28"/>
      <c r="X21" s="28"/>
      <c r="Y21" s="31"/>
      <c r="Z21" s="27"/>
      <c r="AA21" s="28"/>
      <c r="AB21" s="28"/>
      <c r="AC21" s="28"/>
      <c r="AD21" s="29"/>
      <c r="AE21" s="30"/>
      <c r="AF21" s="28"/>
      <c r="AG21" s="28"/>
      <c r="AH21" s="28"/>
      <c r="AI21" s="31"/>
      <c r="AJ21" s="30"/>
      <c r="AK21" s="28"/>
      <c r="AL21" s="28"/>
      <c r="AM21" s="28"/>
      <c r="AN21" s="31"/>
      <c r="AO21" s="98"/>
      <c r="AP21" s="141"/>
      <c r="AQ21" s="138"/>
    </row>
    <row r="22" spans="1:43" s="26" customFormat="1" ht="13.15" customHeight="1" x14ac:dyDescent="0.2">
      <c r="A22" s="76">
        <v>13</v>
      </c>
      <c r="B22" s="109" t="s">
        <v>112</v>
      </c>
      <c r="C22" s="96" t="s">
        <v>95</v>
      </c>
      <c r="D22" s="80">
        <f t="shared" ref="D22:D24" si="7">SUM(F22:AN22)-E22</f>
        <v>1</v>
      </c>
      <c r="E22" s="73">
        <f t="shared" si="6"/>
        <v>3</v>
      </c>
      <c r="F22" s="30"/>
      <c r="G22" s="28"/>
      <c r="H22" s="28"/>
      <c r="I22" s="28"/>
      <c r="J22" s="31"/>
      <c r="K22" s="30">
        <v>1</v>
      </c>
      <c r="L22" s="28">
        <v>0</v>
      </c>
      <c r="M22" s="28">
        <v>0</v>
      </c>
      <c r="N22" s="28" t="s">
        <v>34</v>
      </c>
      <c r="O22" s="31">
        <v>3</v>
      </c>
      <c r="P22" s="27"/>
      <c r="Q22" s="28"/>
      <c r="R22" s="28"/>
      <c r="S22" s="28"/>
      <c r="T22" s="29"/>
      <c r="U22" s="30"/>
      <c r="V22" s="28"/>
      <c r="W22" s="28"/>
      <c r="X22" s="28"/>
      <c r="Y22" s="31"/>
      <c r="Z22" s="27"/>
      <c r="AA22" s="28"/>
      <c r="AB22" s="28"/>
      <c r="AC22" s="28"/>
      <c r="AD22" s="29"/>
      <c r="AE22" s="30"/>
      <c r="AF22" s="28"/>
      <c r="AG22" s="28"/>
      <c r="AH22" s="28"/>
      <c r="AI22" s="31"/>
      <c r="AJ22" s="30"/>
      <c r="AK22" s="28"/>
      <c r="AL22" s="28"/>
      <c r="AM22" s="28"/>
      <c r="AN22" s="31"/>
      <c r="AO22" s="98"/>
      <c r="AP22" s="141" t="s">
        <v>191</v>
      </c>
      <c r="AQ22" s="138" t="s">
        <v>192</v>
      </c>
    </row>
    <row r="23" spans="1:43" s="26" customFormat="1" ht="12.75" customHeight="1" x14ac:dyDescent="0.2">
      <c r="A23" s="76">
        <v>14</v>
      </c>
      <c r="B23" s="109" t="s">
        <v>113</v>
      </c>
      <c r="C23" s="96" t="s">
        <v>96</v>
      </c>
      <c r="D23" s="80">
        <f t="shared" si="7"/>
        <v>1</v>
      </c>
      <c r="E23" s="73">
        <f t="shared" si="6"/>
        <v>3</v>
      </c>
      <c r="F23" s="27"/>
      <c r="G23" s="28"/>
      <c r="H23" s="28"/>
      <c r="I23" s="28"/>
      <c r="J23" s="29"/>
      <c r="K23" s="30"/>
      <c r="L23" s="28"/>
      <c r="M23" s="28"/>
      <c r="N23" s="28"/>
      <c r="O23" s="31"/>
      <c r="P23" s="27">
        <v>0</v>
      </c>
      <c r="Q23" s="28">
        <v>1</v>
      </c>
      <c r="R23" s="28">
        <v>0</v>
      </c>
      <c r="S23" s="28" t="s">
        <v>34</v>
      </c>
      <c r="T23" s="29">
        <v>3</v>
      </c>
      <c r="U23" s="30"/>
      <c r="V23" s="28"/>
      <c r="W23" s="28"/>
      <c r="X23" s="28"/>
      <c r="Y23" s="31"/>
      <c r="Z23" s="27"/>
      <c r="AA23" s="28"/>
      <c r="AB23" s="28"/>
      <c r="AC23" s="28"/>
      <c r="AD23" s="29"/>
      <c r="AE23" s="30"/>
      <c r="AF23" s="28"/>
      <c r="AG23" s="28"/>
      <c r="AH23" s="28"/>
      <c r="AI23" s="31"/>
      <c r="AJ23" s="30"/>
      <c r="AK23" s="28"/>
      <c r="AL23" s="28"/>
      <c r="AM23" s="28"/>
      <c r="AN23" s="31"/>
      <c r="AO23" s="98"/>
      <c r="AP23" s="141" t="s">
        <v>193</v>
      </c>
      <c r="AQ23" s="138" t="s">
        <v>194</v>
      </c>
    </row>
    <row r="24" spans="1:43" s="26" customFormat="1" ht="13.15" customHeight="1" x14ac:dyDescent="0.2">
      <c r="A24" s="76">
        <v>15</v>
      </c>
      <c r="B24" s="109" t="s">
        <v>129</v>
      </c>
      <c r="C24" s="96" t="s">
        <v>97</v>
      </c>
      <c r="D24" s="80">
        <f t="shared" si="7"/>
        <v>2</v>
      </c>
      <c r="E24" s="73">
        <f t="shared" si="6"/>
        <v>3</v>
      </c>
      <c r="F24" s="27"/>
      <c r="G24" s="28"/>
      <c r="H24" s="28"/>
      <c r="I24" s="28"/>
      <c r="J24" s="29"/>
      <c r="K24" s="30"/>
      <c r="L24" s="28"/>
      <c r="M24" s="28"/>
      <c r="N24" s="28"/>
      <c r="O24" s="31"/>
      <c r="P24" s="27"/>
      <c r="Q24" s="28"/>
      <c r="R24" s="28"/>
      <c r="S24" s="28"/>
      <c r="T24" s="29"/>
      <c r="U24" s="30">
        <v>1</v>
      </c>
      <c r="V24" s="28">
        <v>0</v>
      </c>
      <c r="W24" s="28">
        <v>1</v>
      </c>
      <c r="X24" s="28" t="s">
        <v>34</v>
      </c>
      <c r="Y24" s="31">
        <v>3</v>
      </c>
      <c r="Z24" s="27"/>
      <c r="AA24" s="28"/>
      <c r="AB24" s="28"/>
      <c r="AC24" s="28"/>
      <c r="AD24" s="29"/>
      <c r="AE24" s="30"/>
      <c r="AF24" s="28"/>
      <c r="AG24" s="28"/>
      <c r="AH24" s="28"/>
      <c r="AI24" s="31"/>
      <c r="AJ24" s="30"/>
      <c r="AK24" s="28"/>
      <c r="AL24" s="28"/>
      <c r="AM24" s="28"/>
      <c r="AN24" s="31"/>
      <c r="AO24" s="98"/>
      <c r="AP24" s="141"/>
      <c r="AQ24" s="138"/>
    </row>
    <row r="25" spans="1:43" s="26" customFormat="1" ht="13.15" customHeight="1" x14ac:dyDescent="0.2">
      <c r="A25" s="76">
        <v>16</v>
      </c>
      <c r="B25" s="109" t="s">
        <v>130</v>
      </c>
      <c r="C25" s="108" t="s">
        <v>91</v>
      </c>
      <c r="D25" s="80">
        <f t="shared" ref="D25:D26" si="8">SUM(F25:AN25)-E25</f>
        <v>3</v>
      </c>
      <c r="E25" s="73">
        <f t="shared" si="6"/>
        <v>3</v>
      </c>
      <c r="F25" s="27"/>
      <c r="G25" s="28"/>
      <c r="H25" s="28"/>
      <c r="I25" s="28"/>
      <c r="J25" s="29"/>
      <c r="K25" s="30">
        <v>1</v>
      </c>
      <c r="L25" s="28">
        <v>2</v>
      </c>
      <c r="M25" s="28">
        <v>0</v>
      </c>
      <c r="N25" s="28" t="s">
        <v>34</v>
      </c>
      <c r="O25" s="31">
        <v>3</v>
      </c>
      <c r="P25" s="27"/>
      <c r="Q25" s="28"/>
      <c r="R25" s="28"/>
      <c r="S25" s="28"/>
      <c r="T25" s="29"/>
      <c r="U25" s="30"/>
      <c r="V25" s="28"/>
      <c r="W25" s="28"/>
      <c r="X25" s="28"/>
      <c r="Y25" s="31"/>
      <c r="Z25" s="27"/>
      <c r="AA25" s="28"/>
      <c r="AB25" s="28"/>
      <c r="AC25" s="28"/>
      <c r="AD25" s="29"/>
      <c r="AE25" s="30"/>
      <c r="AF25" s="28"/>
      <c r="AG25" s="28"/>
      <c r="AH25" s="28"/>
      <c r="AI25" s="31"/>
      <c r="AJ25" s="30"/>
      <c r="AK25" s="28"/>
      <c r="AL25" s="28"/>
      <c r="AM25" s="28"/>
      <c r="AN25" s="31"/>
      <c r="AO25" s="98"/>
      <c r="AP25" s="141"/>
      <c r="AQ25" s="138"/>
    </row>
    <row r="26" spans="1:43" s="26" customFormat="1" ht="13.15" customHeight="1" thickBot="1" x14ac:dyDescent="0.25">
      <c r="A26" s="77">
        <v>17</v>
      </c>
      <c r="B26" s="110" t="s">
        <v>131</v>
      </c>
      <c r="C26" s="120" t="s">
        <v>78</v>
      </c>
      <c r="D26" s="81">
        <f t="shared" si="8"/>
        <v>2</v>
      </c>
      <c r="E26" s="74">
        <f t="shared" si="6"/>
        <v>3</v>
      </c>
      <c r="F26" s="32"/>
      <c r="G26" s="33"/>
      <c r="H26" s="33"/>
      <c r="I26" s="33"/>
      <c r="J26" s="34"/>
      <c r="K26" s="35"/>
      <c r="L26" s="33"/>
      <c r="M26" s="33"/>
      <c r="N26" s="33"/>
      <c r="O26" s="36"/>
      <c r="P26" s="32">
        <v>0</v>
      </c>
      <c r="Q26" s="33">
        <v>2</v>
      </c>
      <c r="R26" s="33">
        <v>0</v>
      </c>
      <c r="S26" s="33" t="s">
        <v>34</v>
      </c>
      <c r="T26" s="34">
        <v>3</v>
      </c>
      <c r="U26" s="35"/>
      <c r="V26" s="33"/>
      <c r="W26" s="33"/>
      <c r="X26" s="33"/>
      <c r="Y26" s="36"/>
      <c r="Z26" s="32"/>
      <c r="AA26" s="33"/>
      <c r="AB26" s="33"/>
      <c r="AC26" s="33"/>
      <c r="AD26" s="34"/>
      <c r="AE26" s="35"/>
      <c r="AF26" s="33"/>
      <c r="AG26" s="33"/>
      <c r="AH26" s="33"/>
      <c r="AI26" s="36"/>
      <c r="AJ26" s="35"/>
      <c r="AK26" s="33"/>
      <c r="AL26" s="33"/>
      <c r="AM26" s="33"/>
      <c r="AN26" s="36"/>
      <c r="AO26" s="99"/>
      <c r="AP26" s="142"/>
      <c r="AQ26" s="139"/>
    </row>
    <row r="27" spans="1:43" s="6" customFormat="1" ht="13.15" customHeight="1" thickBot="1" x14ac:dyDescent="0.25">
      <c r="A27" s="16" t="s">
        <v>62</v>
      </c>
      <c r="B27" s="11"/>
      <c r="C27" s="11"/>
      <c r="D27" s="82">
        <f t="shared" ref="D27:AN27" si="9">SUM(D28:D45)</f>
        <v>65</v>
      </c>
      <c r="E27" s="37">
        <f t="shared" si="9"/>
        <v>74</v>
      </c>
      <c r="F27" s="38">
        <f t="shared" si="9"/>
        <v>2</v>
      </c>
      <c r="G27" s="17">
        <f t="shared" si="9"/>
        <v>3</v>
      </c>
      <c r="H27" s="17">
        <f t="shared" si="9"/>
        <v>2</v>
      </c>
      <c r="I27" s="17">
        <f t="shared" si="9"/>
        <v>0</v>
      </c>
      <c r="J27" s="39">
        <f t="shared" si="9"/>
        <v>10</v>
      </c>
      <c r="K27" s="18">
        <f t="shared" si="9"/>
        <v>4</v>
      </c>
      <c r="L27" s="17">
        <f t="shared" si="9"/>
        <v>2</v>
      </c>
      <c r="M27" s="17">
        <f t="shared" si="9"/>
        <v>4</v>
      </c>
      <c r="N27" s="17">
        <f t="shared" si="9"/>
        <v>0</v>
      </c>
      <c r="O27" s="40">
        <f t="shared" si="9"/>
        <v>12</v>
      </c>
      <c r="P27" s="38">
        <f t="shared" si="9"/>
        <v>8</v>
      </c>
      <c r="Q27" s="17">
        <f t="shared" si="9"/>
        <v>5</v>
      </c>
      <c r="R27" s="17">
        <f t="shared" si="9"/>
        <v>6</v>
      </c>
      <c r="S27" s="17">
        <f t="shared" si="9"/>
        <v>0</v>
      </c>
      <c r="T27" s="39">
        <f t="shared" si="9"/>
        <v>20</v>
      </c>
      <c r="U27" s="18">
        <f t="shared" si="9"/>
        <v>11</v>
      </c>
      <c r="V27" s="17">
        <f t="shared" si="9"/>
        <v>2</v>
      </c>
      <c r="W27" s="17">
        <f t="shared" si="9"/>
        <v>9</v>
      </c>
      <c r="X27" s="17">
        <f t="shared" si="9"/>
        <v>0</v>
      </c>
      <c r="Y27" s="40">
        <f t="shared" si="9"/>
        <v>24</v>
      </c>
      <c r="Z27" s="38">
        <f t="shared" si="9"/>
        <v>2</v>
      </c>
      <c r="AA27" s="17">
        <f t="shared" si="9"/>
        <v>0</v>
      </c>
      <c r="AB27" s="17">
        <f t="shared" si="9"/>
        <v>2</v>
      </c>
      <c r="AC27" s="17">
        <f t="shared" si="9"/>
        <v>0</v>
      </c>
      <c r="AD27" s="39">
        <f t="shared" si="9"/>
        <v>4</v>
      </c>
      <c r="AE27" s="18">
        <f t="shared" si="9"/>
        <v>0</v>
      </c>
      <c r="AF27" s="17">
        <f t="shared" si="9"/>
        <v>0</v>
      </c>
      <c r="AG27" s="17">
        <f t="shared" si="9"/>
        <v>0</v>
      </c>
      <c r="AH27" s="17">
        <f t="shared" si="9"/>
        <v>0</v>
      </c>
      <c r="AI27" s="40">
        <f t="shared" si="9"/>
        <v>0</v>
      </c>
      <c r="AJ27" s="18">
        <f t="shared" si="9"/>
        <v>2</v>
      </c>
      <c r="AK27" s="17">
        <f t="shared" si="9"/>
        <v>1</v>
      </c>
      <c r="AL27" s="17">
        <f t="shared" si="9"/>
        <v>0</v>
      </c>
      <c r="AM27" s="17">
        <f t="shared" si="9"/>
        <v>0</v>
      </c>
      <c r="AN27" s="40">
        <f t="shared" si="9"/>
        <v>4</v>
      </c>
      <c r="AO27" s="100"/>
      <c r="AP27" s="101"/>
      <c r="AQ27" s="101"/>
    </row>
    <row r="28" spans="1:43" s="26" customFormat="1" ht="13.15" customHeight="1" x14ac:dyDescent="0.2">
      <c r="A28" s="75">
        <v>18</v>
      </c>
      <c r="B28" s="105" t="s">
        <v>114</v>
      </c>
      <c r="C28" s="112" t="s">
        <v>45</v>
      </c>
      <c r="D28" s="79">
        <f t="shared" ref="D28:D44" si="10">SUM(F28:AN28)-E28</f>
        <v>2</v>
      </c>
      <c r="E28" s="72">
        <f t="shared" ref="E28:E45" si="11">J28+O28+T28+Y28+AD28+AI28+AN28</f>
        <v>4</v>
      </c>
      <c r="F28" s="21">
        <v>0</v>
      </c>
      <c r="G28" s="22">
        <v>0</v>
      </c>
      <c r="H28" s="22">
        <v>2</v>
      </c>
      <c r="I28" s="22" t="s">
        <v>34</v>
      </c>
      <c r="J28" s="23">
        <v>4</v>
      </c>
      <c r="K28" s="24"/>
      <c r="L28" s="22"/>
      <c r="M28" s="22"/>
      <c r="N28" s="22"/>
      <c r="O28" s="25"/>
      <c r="P28" s="21"/>
      <c r="Q28" s="22"/>
      <c r="R28" s="22"/>
      <c r="S28" s="22"/>
      <c r="T28" s="23"/>
      <c r="U28" s="24"/>
      <c r="V28" s="22"/>
      <c r="W28" s="22"/>
      <c r="X28" s="22"/>
      <c r="Y28" s="25"/>
      <c r="Z28" s="21"/>
      <c r="AA28" s="22"/>
      <c r="AB28" s="22"/>
      <c r="AC28" s="22"/>
      <c r="AD28" s="23"/>
      <c r="AE28" s="24"/>
      <c r="AF28" s="22"/>
      <c r="AG28" s="22"/>
      <c r="AH28" s="22"/>
      <c r="AI28" s="25"/>
      <c r="AJ28" s="24"/>
      <c r="AK28" s="22"/>
      <c r="AL28" s="22"/>
      <c r="AM28" s="22"/>
      <c r="AN28" s="25"/>
      <c r="AO28" s="97"/>
      <c r="AP28" s="140" t="s">
        <v>200</v>
      </c>
      <c r="AQ28" s="137" t="s">
        <v>199</v>
      </c>
    </row>
    <row r="29" spans="1:43" s="26" customFormat="1" ht="13.15" customHeight="1" x14ac:dyDescent="0.2">
      <c r="A29" s="76">
        <v>19</v>
      </c>
      <c r="B29" s="107" t="s">
        <v>115</v>
      </c>
      <c r="C29" s="96" t="s">
        <v>74</v>
      </c>
      <c r="D29" s="80">
        <f t="shared" si="10"/>
        <v>5</v>
      </c>
      <c r="E29" s="73">
        <f t="shared" si="11"/>
        <v>6</v>
      </c>
      <c r="F29" s="21">
        <v>2</v>
      </c>
      <c r="G29" s="22">
        <v>3</v>
      </c>
      <c r="H29" s="22">
        <v>0</v>
      </c>
      <c r="I29" s="22" t="s">
        <v>28</v>
      </c>
      <c r="J29" s="23">
        <v>6</v>
      </c>
      <c r="K29" s="24"/>
      <c r="L29" s="22"/>
      <c r="M29" s="22"/>
      <c r="N29" s="22"/>
      <c r="O29" s="25"/>
      <c r="P29" s="21"/>
      <c r="Q29" s="22"/>
      <c r="R29" s="22"/>
      <c r="S29" s="22"/>
      <c r="T29" s="23"/>
      <c r="U29" s="24"/>
      <c r="V29" s="22"/>
      <c r="W29" s="22"/>
      <c r="X29" s="22"/>
      <c r="Y29" s="25"/>
      <c r="Z29" s="21"/>
      <c r="AA29" s="22"/>
      <c r="AB29" s="22"/>
      <c r="AC29" s="22"/>
      <c r="AD29" s="23"/>
      <c r="AE29" s="24"/>
      <c r="AF29" s="22"/>
      <c r="AG29" s="22"/>
      <c r="AH29" s="22"/>
      <c r="AI29" s="25"/>
      <c r="AJ29" s="24"/>
      <c r="AK29" s="22"/>
      <c r="AL29" s="22"/>
      <c r="AM29" s="22"/>
      <c r="AN29" s="25"/>
      <c r="AO29" s="98"/>
      <c r="AP29" s="141"/>
      <c r="AQ29" s="138"/>
    </row>
    <row r="30" spans="1:43" s="26" customFormat="1" ht="12.75" customHeight="1" x14ac:dyDescent="0.2">
      <c r="A30" s="76">
        <v>20</v>
      </c>
      <c r="B30" s="107" t="s">
        <v>133</v>
      </c>
      <c r="C30" s="96" t="s">
        <v>75</v>
      </c>
      <c r="D30" s="80">
        <f t="shared" si="10"/>
        <v>6</v>
      </c>
      <c r="E30" s="73">
        <f t="shared" si="11"/>
        <v>4</v>
      </c>
      <c r="F30" s="27"/>
      <c r="G30" s="28"/>
      <c r="H30" s="28"/>
      <c r="I30" s="28"/>
      <c r="J30" s="29"/>
      <c r="K30" s="30"/>
      <c r="L30" s="28"/>
      <c r="M30" s="28"/>
      <c r="N30" s="28"/>
      <c r="O30" s="31"/>
      <c r="P30" s="27">
        <v>3</v>
      </c>
      <c r="Q30" s="28">
        <v>3</v>
      </c>
      <c r="R30" s="28">
        <v>0</v>
      </c>
      <c r="S30" s="28" t="s">
        <v>34</v>
      </c>
      <c r="T30" s="29">
        <v>4</v>
      </c>
      <c r="U30" s="30"/>
      <c r="V30" s="28"/>
      <c r="W30" s="28"/>
      <c r="X30" s="28"/>
      <c r="Y30" s="31"/>
      <c r="Z30" s="27"/>
      <c r="AA30" s="28"/>
      <c r="AB30" s="28"/>
      <c r="AC30" s="28"/>
      <c r="AD30" s="29"/>
      <c r="AE30" s="30"/>
      <c r="AF30" s="28"/>
      <c r="AG30" s="28"/>
      <c r="AH30" s="28"/>
      <c r="AI30" s="31"/>
      <c r="AJ30" s="30"/>
      <c r="AK30" s="28"/>
      <c r="AL30" s="28"/>
      <c r="AM30" s="28"/>
      <c r="AN30" s="31"/>
      <c r="AO30" s="98" t="s">
        <v>101</v>
      </c>
      <c r="AP30" s="141" t="s">
        <v>154</v>
      </c>
      <c r="AQ30" s="138" t="s">
        <v>155</v>
      </c>
    </row>
    <row r="31" spans="1:43" s="26" customFormat="1" ht="13.15" customHeight="1" x14ac:dyDescent="0.2">
      <c r="A31" s="76">
        <v>21</v>
      </c>
      <c r="B31" s="109" t="s">
        <v>134</v>
      </c>
      <c r="C31" s="96" t="s">
        <v>76</v>
      </c>
      <c r="D31" s="80">
        <f t="shared" si="10"/>
        <v>4</v>
      </c>
      <c r="E31" s="73">
        <f t="shared" si="11"/>
        <v>4</v>
      </c>
      <c r="F31" s="27"/>
      <c r="G31" s="28"/>
      <c r="H31" s="28"/>
      <c r="I31" s="28"/>
      <c r="J31" s="29"/>
      <c r="K31" s="30"/>
      <c r="L31" s="28"/>
      <c r="M31" s="28"/>
      <c r="N31" s="28"/>
      <c r="O31" s="31"/>
      <c r="P31" s="27"/>
      <c r="Q31" s="28"/>
      <c r="R31" s="28"/>
      <c r="S31" s="28"/>
      <c r="T31" s="29"/>
      <c r="U31" s="30">
        <v>2</v>
      </c>
      <c r="V31" s="28">
        <v>2</v>
      </c>
      <c r="W31" s="28">
        <v>0</v>
      </c>
      <c r="X31" s="28" t="s">
        <v>28</v>
      </c>
      <c r="Y31" s="31">
        <v>4</v>
      </c>
      <c r="Z31" s="27"/>
      <c r="AA31" s="28"/>
      <c r="AB31" s="28"/>
      <c r="AC31" s="28"/>
      <c r="AD31" s="29"/>
      <c r="AE31" s="30"/>
      <c r="AF31" s="28"/>
      <c r="AG31" s="28"/>
      <c r="AH31" s="28"/>
      <c r="AI31" s="31"/>
      <c r="AJ31" s="30"/>
      <c r="AK31" s="28"/>
      <c r="AL31" s="28"/>
      <c r="AM31" s="28"/>
      <c r="AN31" s="31"/>
      <c r="AO31" s="98" t="s">
        <v>75</v>
      </c>
      <c r="AP31" s="141" t="s">
        <v>163</v>
      </c>
      <c r="AQ31" s="138" t="s">
        <v>164</v>
      </c>
    </row>
    <row r="32" spans="1:43" s="26" customFormat="1" ht="13.15" customHeight="1" x14ac:dyDescent="0.2">
      <c r="A32" s="76">
        <v>22</v>
      </c>
      <c r="B32" s="109" t="s">
        <v>135</v>
      </c>
      <c r="C32" s="96" t="s">
        <v>80</v>
      </c>
      <c r="D32" s="80">
        <f t="shared" si="10"/>
        <v>4</v>
      </c>
      <c r="E32" s="73">
        <f t="shared" si="11"/>
        <v>4</v>
      </c>
      <c r="F32" s="30"/>
      <c r="G32" s="28"/>
      <c r="H32" s="28"/>
      <c r="I32" s="28"/>
      <c r="J32" s="31"/>
      <c r="K32" s="30"/>
      <c r="L32" s="28"/>
      <c r="M32" s="28"/>
      <c r="N32" s="28"/>
      <c r="O32" s="31"/>
      <c r="P32" s="27"/>
      <c r="Q32" s="28"/>
      <c r="R32" s="28"/>
      <c r="S32" s="28"/>
      <c r="T32" s="29"/>
      <c r="U32" s="30">
        <v>2</v>
      </c>
      <c r="V32" s="28">
        <v>0</v>
      </c>
      <c r="W32" s="28">
        <v>2</v>
      </c>
      <c r="X32" s="28" t="s">
        <v>28</v>
      </c>
      <c r="Y32" s="31">
        <v>4</v>
      </c>
      <c r="Z32" s="27"/>
      <c r="AA32" s="28"/>
      <c r="AB32" s="28"/>
      <c r="AC32" s="28"/>
      <c r="AD32" s="29"/>
      <c r="AE32" s="30"/>
      <c r="AF32" s="28"/>
      <c r="AG32" s="28"/>
      <c r="AH32" s="28"/>
      <c r="AI32" s="31"/>
      <c r="AJ32" s="30"/>
      <c r="AK32" s="28"/>
      <c r="AL32" s="28"/>
      <c r="AM32" s="28"/>
      <c r="AN32" s="31"/>
      <c r="AO32" s="98" t="s">
        <v>58</v>
      </c>
      <c r="AP32" s="141" t="s">
        <v>214</v>
      </c>
      <c r="AQ32" s="138" t="s">
        <v>213</v>
      </c>
    </row>
    <row r="33" spans="1:43" s="26" customFormat="1" ht="12.75" customHeight="1" x14ac:dyDescent="0.2">
      <c r="A33" s="76">
        <v>23</v>
      </c>
      <c r="B33" s="109" t="s">
        <v>136</v>
      </c>
      <c r="C33" s="108" t="s">
        <v>30</v>
      </c>
      <c r="D33" s="80">
        <f t="shared" si="10"/>
        <v>3</v>
      </c>
      <c r="E33" s="73">
        <f t="shared" si="11"/>
        <v>4</v>
      </c>
      <c r="F33" s="27"/>
      <c r="G33" s="28"/>
      <c r="H33" s="28"/>
      <c r="I33" s="28"/>
      <c r="J33" s="29"/>
      <c r="K33" s="30"/>
      <c r="L33" s="28"/>
      <c r="M33" s="28"/>
      <c r="N33" s="28"/>
      <c r="O33" s="31"/>
      <c r="P33" s="27"/>
      <c r="Q33" s="28"/>
      <c r="R33" s="28"/>
      <c r="S33" s="28"/>
      <c r="T33" s="29"/>
      <c r="U33" s="30">
        <v>1</v>
      </c>
      <c r="V33" s="28">
        <v>0</v>
      </c>
      <c r="W33" s="28">
        <v>2</v>
      </c>
      <c r="X33" s="28" t="s">
        <v>34</v>
      </c>
      <c r="Y33" s="31">
        <v>4</v>
      </c>
      <c r="Z33" s="27"/>
      <c r="AA33" s="28"/>
      <c r="AB33" s="28"/>
      <c r="AC33" s="28"/>
      <c r="AD33" s="29"/>
      <c r="AE33" s="30"/>
      <c r="AF33" s="28"/>
      <c r="AG33" s="28"/>
      <c r="AH33" s="28"/>
      <c r="AI33" s="31"/>
      <c r="AJ33" s="30"/>
      <c r="AK33" s="28"/>
      <c r="AL33" s="28"/>
      <c r="AM33" s="28"/>
      <c r="AN33" s="31"/>
      <c r="AO33" s="98" t="s">
        <v>58</v>
      </c>
      <c r="AP33" s="141" t="s">
        <v>165</v>
      </c>
      <c r="AQ33" s="138" t="s">
        <v>30</v>
      </c>
    </row>
    <row r="34" spans="1:43" s="26" customFormat="1" ht="13.15" customHeight="1" x14ac:dyDescent="0.2">
      <c r="A34" s="76">
        <v>24</v>
      </c>
      <c r="B34" s="109" t="s">
        <v>137</v>
      </c>
      <c r="C34" s="108" t="s">
        <v>203</v>
      </c>
      <c r="D34" s="80">
        <f t="shared" si="10"/>
        <v>3</v>
      </c>
      <c r="E34" s="73">
        <f t="shared" si="11"/>
        <v>4</v>
      </c>
      <c r="F34" s="27"/>
      <c r="G34" s="28"/>
      <c r="H34" s="28"/>
      <c r="I34" s="28"/>
      <c r="J34" s="29"/>
      <c r="K34" s="30"/>
      <c r="L34" s="28"/>
      <c r="M34" s="28"/>
      <c r="N34" s="28"/>
      <c r="O34" s="31"/>
      <c r="P34" s="27">
        <v>1</v>
      </c>
      <c r="Q34" s="28">
        <v>0</v>
      </c>
      <c r="R34" s="28">
        <v>2</v>
      </c>
      <c r="S34" s="28" t="s">
        <v>28</v>
      </c>
      <c r="T34" s="29">
        <v>4</v>
      </c>
      <c r="U34" s="30"/>
      <c r="V34" s="28"/>
      <c r="W34" s="28"/>
      <c r="X34" s="28"/>
      <c r="Y34" s="31"/>
      <c r="Z34" s="27"/>
      <c r="AA34" s="28"/>
      <c r="AB34" s="28"/>
      <c r="AC34" s="28"/>
      <c r="AD34" s="29"/>
      <c r="AE34" s="30"/>
      <c r="AF34" s="28"/>
      <c r="AG34" s="28"/>
      <c r="AH34" s="28"/>
      <c r="AI34" s="31"/>
      <c r="AJ34" s="30"/>
      <c r="AK34" s="28"/>
      <c r="AL34" s="28"/>
      <c r="AM34" s="28"/>
      <c r="AN34" s="31"/>
      <c r="AO34" s="98"/>
      <c r="AP34" s="141" t="s">
        <v>166</v>
      </c>
      <c r="AQ34" s="138" t="s">
        <v>203</v>
      </c>
    </row>
    <row r="35" spans="1:43" s="26" customFormat="1" ht="13.15" customHeight="1" x14ac:dyDescent="0.2">
      <c r="A35" s="76">
        <v>25</v>
      </c>
      <c r="B35" s="109" t="s">
        <v>138</v>
      </c>
      <c r="C35" s="96" t="s">
        <v>42</v>
      </c>
      <c r="D35" s="80">
        <f t="shared" si="10"/>
        <v>4</v>
      </c>
      <c r="E35" s="73">
        <f t="shared" si="11"/>
        <v>4</v>
      </c>
      <c r="F35" s="30"/>
      <c r="G35" s="28"/>
      <c r="H35" s="28"/>
      <c r="I35" s="28"/>
      <c r="J35" s="31"/>
      <c r="K35" s="30"/>
      <c r="L35" s="28"/>
      <c r="M35" s="28"/>
      <c r="N35" s="28"/>
      <c r="O35" s="31"/>
      <c r="P35" s="27"/>
      <c r="Q35" s="28"/>
      <c r="R35" s="28"/>
      <c r="S35" s="28"/>
      <c r="T35" s="29"/>
      <c r="U35" s="30"/>
      <c r="V35" s="28"/>
      <c r="W35" s="28"/>
      <c r="X35" s="28"/>
      <c r="Y35" s="31"/>
      <c r="Z35" s="27">
        <v>2</v>
      </c>
      <c r="AA35" s="28">
        <v>0</v>
      </c>
      <c r="AB35" s="28">
        <v>2</v>
      </c>
      <c r="AC35" s="28" t="s">
        <v>28</v>
      </c>
      <c r="AD35" s="29">
        <v>4</v>
      </c>
      <c r="AE35" s="30"/>
      <c r="AF35" s="28"/>
      <c r="AG35" s="28"/>
      <c r="AH35" s="28"/>
      <c r="AI35" s="31"/>
      <c r="AJ35" s="30"/>
      <c r="AK35" s="28"/>
      <c r="AL35" s="28"/>
      <c r="AM35" s="28"/>
      <c r="AN35" s="31"/>
      <c r="AO35" s="98" t="s">
        <v>30</v>
      </c>
      <c r="AP35" s="141" t="s">
        <v>208</v>
      </c>
      <c r="AQ35" s="138" t="s">
        <v>207</v>
      </c>
    </row>
    <row r="36" spans="1:43" s="26" customFormat="1" ht="12.75" customHeight="1" x14ac:dyDescent="0.2">
      <c r="A36" s="76">
        <v>26</v>
      </c>
      <c r="B36" s="109" t="s">
        <v>139</v>
      </c>
      <c r="C36" s="96" t="s">
        <v>90</v>
      </c>
      <c r="D36" s="80">
        <f t="shared" si="10"/>
        <v>4</v>
      </c>
      <c r="E36" s="73">
        <f t="shared" si="11"/>
        <v>4</v>
      </c>
      <c r="F36" s="27"/>
      <c r="G36" s="28"/>
      <c r="H36" s="28"/>
      <c r="I36" s="28"/>
      <c r="J36" s="29"/>
      <c r="K36" s="30"/>
      <c r="L36" s="28"/>
      <c r="M36" s="28"/>
      <c r="N36" s="28"/>
      <c r="O36" s="31"/>
      <c r="P36" s="27"/>
      <c r="Q36" s="28"/>
      <c r="R36" s="28"/>
      <c r="S36" s="28"/>
      <c r="T36" s="29"/>
      <c r="U36" s="30">
        <v>2</v>
      </c>
      <c r="V36" s="28">
        <v>0</v>
      </c>
      <c r="W36" s="28">
        <v>2</v>
      </c>
      <c r="X36" s="28" t="s">
        <v>34</v>
      </c>
      <c r="Y36" s="31">
        <v>4</v>
      </c>
      <c r="Z36" s="27"/>
      <c r="AA36" s="28"/>
      <c r="AB36" s="28"/>
      <c r="AC36" s="28"/>
      <c r="AD36" s="29"/>
      <c r="AE36" s="30"/>
      <c r="AF36" s="28"/>
      <c r="AG36" s="28"/>
      <c r="AH36" s="28"/>
      <c r="AI36" s="31"/>
      <c r="AJ36" s="30"/>
      <c r="AK36" s="28"/>
      <c r="AL36" s="28"/>
      <c r="AM36" s="28"/>
      <c r="AN36" s="31"/>
      <c r="AO36" s="98" t="s">
        <v>105</v>
      </c>
      <c r="AP36" s="141" t="s">
        <v>212</v>
      </c>
      <c r="AQ36" s="138" t="s">
        <v>211</v>
      </c>
    </row>
    <row r="37" spans="1:43" s="26" customFormat="1" ht="13.15" customHeight="1" x14ac:dyDescent="0.2">
      <c r="A37" s="76">
        <v>27</v>
      </c>
      <c r="B37" s="109" t="s">
        <v>116</v>
      </c>
      <c r="C37" s="96" t="s">
        <v>82</v>
      </c>
      <c r="D37" s="80">
        <f t="shared" si="10"/>
        <v>3</v>
      </c>
      <c r="E37" s="73">
        <f t="shared" si="11"/>
        <v>4</v>
      </c>
      <c r="F37" s="27"/>
      <c r="G37" s="28"/>
      <c r="H37" s="28"/>
      <c r="I37" s="28"/>
      <c r="J37" s="29"/>
      <c r="K37" s="30">
        <v>1</v>
      </c>
      <c r="L37" s="28">
        <v>0</v>
      </c>
      <c r="M37" s="28">
        <v>2</v>
      </c>
      <c r="N37" s="28" t="s">
        <v>34</v>
      </c>
      <c r="O37" s="31">
        <v>4</v>
      </c>
      <c r="P37" s="27"/>
      <c r="Q37" s="28"/>
      <c r="R37" s="28"/>
      <c r="S37" s="28"/>
      <c r="T37" s="29"/>
      <c r="U37" s="30"/>
      <c r="V37" s="28"/>
      <c r="W37" s="28"/>
      <c r="X37" s="28"/>
      <c r="Y37" s="31"/>
      <c r="Z37" s="27"/>
      <c r="AA37" s="28"/>
      <c r="AB37" s="28"/>
      <c r="AC37" s="28"/>
      <c r="AD37" s="29"/>
      <c r="AE37" s="30"/>
      <c r="AF37" s="28"/>
      <c r="AG37" s="28"/>
      <c r="AH37" s="28"/>
      <c r="AI37" s="31"/>
      <c r="AJ37" s="30"/>
      <c r="AK37" s="28"/>
      <c r="AL37" s="28"/>
      <c r="AM37" s="28"/>
      <c r="AN37" s="31"/>
      <c r="AO37" s="98"/>
      <c r="AP37" s="141" t="s">
        <v>160</v>
      </c>
      <c r="AQ37" s="138" t="s">
        <v>198</v>
      </c>
    </row>
    <row r="38" spans="1:43" s="26" customFormat="1" ht="13.15" customHeight="1" x14ac:dyDescent="0.2">
      <c r="A38" s="76">
        <v>28</v>
      </c>
      <c r="B38" s="109" t="s">
        <v>140</v>
      </c>
      <c r="C38" s="96" t="s">
        <v>83</v>
      </c>
      <c r="D38" s="80">
        <f t="shared" si="10"/>
        <v>2</v>
      </c>
      <c r="E38" s="73">
        <f t="shared" si="11"/>
        <v>4</v>
      </c>
      <c r="F38" s="30"/>
      <c r="G38" s="28"/>
      <c r="H38" s="28"/>
      <c r="I38" s="28"/>
      <c r="J38" s="31"/>
      <c r="K38" s="30"/>
      <c r="L38" s="28"/>
      <c r="M38" s="28"/>
      <c r="N38" s="28"/>
      <c r="O38" s="31"/>
      <c r="P38" s="27">
        <v>0</v>
      </c>
      <c r="Q38" s="28">
        <v>0</v>
      </c>
      <c r="R38" s="28">
        <v>2</v>
      </c>
      <c r="S38" s="28" t="s">
        <v>34</v>
      </c>
      <c r="T38" s="29">
        <v>4</v>
      </c>
      <c r="U38" s="30"/>
      <c r="V38" s="28"/>
      <c r="W38" s="28"/>
      <c r="X38" s="28"/>
      <c r="Y38" s="31"/>
      <c r="Z38" s="27"/>
      <c r="AA38" s="28"/>
      <c r="AB38" s="28"/>
      <c r="AC38" s="28"/>
      <c r="AD38" s="29"/>
      <c r="AE38" s="30"/>
      <c r="AF38" s="28"/>
      <c r="AG38" s="28"/>
      <c r="AH38" s="28"/>
      <c r="AI38" s="31"/>
      <c r="AJ38" s="30"/>
      <c r="AK38" s="28"/>
      <c r="AL38" s="28"/>
      <c r="AM38" s="28"/>
      <c r="AN38" s="31"/>
      <c r="AO38" s="98" t="s">
        <v>82</v>
      </c>
      <c r="AP38" s="141" t="s">
        <v>161</v>
      </c>
      <c r="AQ38" s="138" t="s">
        <v>162</v>
      </c>
    </row>
    <row r="39" spans="1:43" s="26" customFormat="1" ht="13.15" customHeight="1" x14ac:dyDescent="0.2">
      <c r="A39" s="76">
        <v>29</v>
      </c>
      <c r="B39" s="109" t="s">
        <v>141</v>
      </c>
      <c r="C39" s="96" t="s">
        <v>79</v>
      </c>
      <c r="D39" s="80">
        <f t="shared" si="10"/>
        <v>4</v>
      </c>
      <c r="E39" s="73">
        <f t="shared" si="11"/>
        <v>4</v>
      </c>
      <c r="F39" s="27"/>
      <c r="G39" s="28"/>
      <c r="H39" s="28"/>
      <c r="I39" s="28"/>
      <c r="J39" s="29"/>
      <c r="K39" s="30"/>
      <c r="L39" s="28"/>
      <c r="M39" s="28"/>
      <c r="N39" s="28"/>
      <c r="O39" s="31"/>
      <c r="P39" s="27"/>
      <c r="Q39" s="28"/>
      <c r="R39" s="28"/>
      <c r="S39" s="28"/>
      <c r="T39" s="29"/>
      <c r="U39" s="30">
        <v>2</v>
      </c>
      <c r="V39" s="28">
        <v>0</v>
      </c>
      <c r="W39" s="28">
        <v>2</v>
      </c>
      <c r="X39" s="28" t="s">
        <v>34</v>
      </c>
      <c r="Y39" s="31">
        <v>4</v>
      </c>
      <c r="Z39" s="27"/>
      <c r="AA39" s="28"/>
      <c r="AB39" s="28"/>
      <c r="AC39" s="28"/>
      <c r="AD39" s="29"/>
      <c r="AE39" s="30"/>
      <c r="AF39" s="28"/>
      <c r="AG39" s="28"/>
      <c r="AH39" s="28"/>
      <c r="AI39" s="31"/>
      <c r="AJ39" s="30"/>
      <c r="AK39" s="28"/>
      <c r="AL39" s="28"/>
      <c r="AM39" s="28"/>
      <c r="AN39" s="31"/>
      <c r="AO39" s="98"/>
      <c r="AP39" s="141" t="s">
        <v>167</v>
      </c>
      <c r="AQ39" s="138" t="s">
        <v>168</v>
      </c>
    </row>
    <row r="40" spans="1:43" s="26" customFormat="1" ht="13.15" customHeight="1" x14ac:dyDescent="0.2">
      <c r="A40" s="76">
        <v>30</v>
      </c>
      <c r="B40" s="109" t="s">
        <v>117</v>
      </c>
      <c r="C40" s="96" t="s">
        <v>88</v>
      </c>
      <c r="D40" s="80">
        <f t="shared" si="10"/>
        <v>4</v>
      </c>
      <c r="E40" s="73">
        <f t="shared" si="11"/>
        <v>4</v>
      </c>
      <c r="F40" s="30"/>
      <c r="G40" s="28"/>
      <c r="H40" s="28"/>
      <c r="I40" s="28"/>
      <c r="J40" s="31"/>
      <c r="K40" s="30">
        <v>2</v>
      </c>
      <c r="L40" s="28">
        <v>0</v>
      </c>
      <c r="M40" s="28">
        <v>2</v>
      </c>
      <c r="N40" s="28" t="s">
        <v>34</v>
      </c>
      <c r="O40" s="31">
        <v>4</v>
      </c>
      <c r="P40" s="27"/>
      <c r="Q40" s="28"/>
      <c r="R40" s="28"/>
      <c r="S40" s="28"/>
      <c r="T40" s="29"/>
      <c r="U40" s="30"/>
      <c r="V40" s="28"/>
      <c r="W40" s="28"/>
      <c r="X40" s="28"/>
      <c r="Y40" s="31"/>
      <c r="Z40" s="27"/>
      <c r="AA40" s="28"/>
      <c r="AB40" s="28"/>
      <c r="AC40" s="28"/>
      <c r="AD40" s="29"/>
      <c r="AE40" s="30"/>
      <c r="AF40" s="28"/>
      <c r="AG40" s="28"/>
      <c r="AH40" s="28"/>
      <c r="AI40" s="31"/>
      <c r="AJ40" s="30"/>
      <c r="AK40" s="28"/>
      <c r="AL40" s="28"/>
      <c r="AM40" s="28"/>
      <c r="AN40" s="31"/>
      <c r="AO40" s="98"/>
      <c r="AP40" s="141" t="s">
        <v>190</v>
      </c>
      <c r="AQ40" s="138" t="s">
        <v>204</v>
      </c>
    </row>
    <row r="41" spans="1:43" s="26" customFormat="1" ht="12.75" customHeight="1" x14ac:dyDescent="0.2">
      <c r="A41" s="76">
        <v>31</v>
      </c>
      <c r="B41" s="109" t="s">
        <v>142</v>
      </c>
      <c r="C41" s="96" t="s">
        <v>89</v>
      </c>
      <c r="D41" s="80">
        <f t="shared" si="10"/>
        <v>4</v>
      </c>
      <c r="E41" s="73">
        <f t="shared" si="11"/>
        <v>4</v>
      </c>
      <c r="F41" s="27"/>
      <c r="G41" s="28"/>
      <c r="H41" s="28"/>
      <c r="I41" s="28"/>
      <c r="J41" s="29"/>
      <c r="K41" s="30"/>
      <c r="L41" s="28"/>
      <c r="M41" s="28"/>
      <c r="N41" s="28"/>
      <c r="O41" s="31"/>
      <c r="P41" s="27">
        <v>2</v>
      </c>
      <c r="Q41" s="28">
        <v>0</v>
      </c>
      <c r="R41" s="28">
        <v>2</v>
      </c>
      <c r="S41" s="28" t="s">
        <v>28</v>
      </c>
      <c r="T41" s="29">
        <v>4</v>
      </c>
      <c r="U41" s="30"/>
      <c r="V41" s="28"/>
      <c r="W41" s="28"/>
      <c r="X41" s="28"/>
      <c r="Y41" s="31"/>
      <c r="Z41" s="27"/>
      <c r="AA41" s="28"/>
      <c r="AB41" s="28"/>
      <c r="AC41" s="28"/>
      <c r="AD41" s="29"/>
      <c r="AE41" s="30"/>
      <c r="AF41" s="28"/>
      <c r="AG41" s="28"/>
      <c r="AH41" s="28"/>
      <c r="AI41" s="31"/>
      <c r="AJ41" s="30"/>
      <c r="AK41" s="28"/>
      <c r="AL41" s="28"/>
      <c r="AM41" s="28"/>
      <c r="AN41" s="31"/>
      <c r="AO41" s="98" t="s">
        <v>98</v>
      </c>
      <c r="AP41" s="141" t="s">
        <v>185</v>
      </c>
      <c r="AQ41" s="138" t="s">
        <v>186</v>
      </c>
    </row>
    <row r="42" spans="1:43" s="26" customFormat="1" ht="13.15" customHeight="1" x14ac:dyDescent="0.2">
      <c r="A42" s="76">
        <v>32</v>
      </c>
      <c r="B42" s="109" t="s">
        <v>143</v>
      </c>
      <c r="C42" s="96" t="s">
        <v>81</v>
      </c>
      <c r="D42" s="80">
        <f t="shared" si="10"/>
        <v>3</v>
      </c>
      <c r="E42" s="73">
        <f t="shared" si="11"/>
        <v>4</v>
      </c>
      <c r="F42" s="27"/>
      <c r="G42" s="28"/>
      <c r="H42" s="28"/>
      <c r="I42" s="28"/>
      <c r="J42" s="29"/>
      <c r="K42" s="30"/>
      <c r="L42" s="28"/>
      <c r="M42" s="28"/>
      <c r="N42" s="28"/>
      <c r="O42" s="31"/>
      <c r="P42" s="27"/>
      <c r="Q42" s="28"/>
      <c r="R42" s="28"/>
      <c r="S42" s="28"/>
      <c r="T42" s="29"/>
      <c r="U42" s="30">
        <v>2</v>
      </c>
      <c r="V42" s="28">
        <v>0</v>
      </c>
      <c r="W42" s="28">
        <v>1</v>
      </c>
      <c r="X42" s="28" t="s">
        <v>34</v>
      </c>
      <c r="Y42" s="31">
        <v>4</v>
      </c>
      <c r="Z42" s="27"/>
      <c r="AA42" s="28"/>
      <c r="AB42" s="28"/>
      <c r="AC42" s="28"/>
      <c r="AD42" s="29"/>
      <c r="AE42" s="30"/>
      <c r="AF42" s="28"/>
      <c r="AG42" s="28"/>
      <c r="AH42" s="28"/>
      <c r="AI42" s="31"/>
      <c r="AJ42" s="30"/>
      <c r="AK42" s="28"/>
      <c r="AL42" s="28"/>
      <c r="AM42" s="28"/>
      <c r="AN42" s="31"/>
      <c r="AO42" s="98" t="s">
        <v>87</v>
      </c>
      <c r="AP42" s="141" t="s">
        <v>169</v>
      </c>
      <c r="AQ42" s="138" t="s">
        <v>170</v>
      </c>
    </row>
    <row r="43" spans="1:43" s="26" customFormat="1" ht="13.15" customHeight="1" x14ac:dyDescent="0.2">
      <c r="A43" s="76">
        <v>33</v>
      </c>
      <c r="B43" s="109" t="s">
        <v>144</v>
      </c>
      <c r="C43" s="96" t="s">
        <v>31</v>
      </c>
      <c r="D43" s="80">
        <f t="shared" si="10"/>
        <v>4</v>
      </c>
      <c r="E43" s="73">
        <f t="shared" si="11"/>
        <v>4</v>
      </c>
      <c r="F43" s="30"/>
      <c r="G43" s="28"/>
      <c r="H43" s="28"/>
      <c r="I43" s="28"/>
      <c r="J43" s="31"/>
      <c r="K43" s="30"/>
      <c r="L43" s="28"/>
      <c r="M43" s="28"/>
      <c r="N43" s="28"/>
      <c r="O43" s="31"/>
      <c r="P43" s="27">
        <v>2</v>
      </c>
      <c r="Q43" s="28">
        <v>2</v>
      </c>
      <c r="R43" s="28">
        <v>0</v>
      </c>
      <c r="S43" s="28" t="s">
        <v>28</v>
      </c>
      <c r="T43" s="29">
        <v>4</v>
      </c>
      <c r="U43" s="30"/>
      <c r="V43" s="28"/>
      <c r="W43" s="28"/>
      <c r="X43" s="28"/>
      <c r="Y43" s="31"/>
      <c r="Z43" s="27"/>
      <c r="AA43" s="28"/>
      <c r="AB43" s="28"/>
      <c r="AC43" s="28"/>
      <c r="AD43" s="29"/>
      <c r="AE43" s="30"/>
      <c r="AF43" s="28"/>
      <c r="AG43" s="28"/>
      <c r="AH43" s="28"/>
      <c r="AI43" s="31"/>
      <c r="AJ43" s="30"/>
      <c r="AK43" s="28"/>
      <c r="AL43" s="28"/>
      <c r="AM43" s="28"/>
      <c r="AN43" s="31"/>
      <c r="AO43" s="98" t="s">
        <v>99</v>
      </c>
      <c r="AP43" s="141" t="s">
        <v>171</v>
      </c>
      <c r="AQ43" s="138" t="s">
        <v>31</v>
      </c>
    </row>
    <row r="44" spans="1:43" s="26" customFormat="1" ht="12.75" customHeight="1" x14ac:dyDescent="0.2">
      <c r="A44" s="76">
        <v>34</v>
      </c>
      <c r="B44" s="109" t="s">
        <v>240</v>
      </c>
      <c r="C44" s="108" t="s">
        <v>84</v>
      </c>
      <c r="D44" s="80">
        <f t="shared" si="10"/>
        <v>3</v>
      </c>
      <c r="E44" s="73">
        <f t="shared" si="11"/>
        <v>4</v>
      </c>
      <c r="F44" s="27"/>
      <c r="G44" s="28"/>
      <c r="H44" s="28"/>
      <c r="I44" s="28"/>
      <c r="J44" s="29"/>
      <c r="K44" s="30"/>
      <c r="L44" s="28"/>
      <c r="M44" s="28"/>
      <c r="N44" s="28"/>
      <c r="O44" s="31"/>
      <c r="P44" s="27"/>
      <c r="Q44" s="28"/>
      <c r="R44" s="28"/>
      <c r="S44" s="28"/>
      <c r="T44" s="29"/>
      <c r="U44" s="30"/>
      <c r="V44" s="28"/>
      <c r="W44" s="28"/>
      <c r="X44" s="28"/>
      <c r="Y44" s="31"/>
      <c r="Z44" s="27"/>
      <c r="AA44" s="28"/>
      <c r="AB44" s="28"/>
      <c r="AC44" s="28"/>
      <c r="AD44" s="29"/>
      <c r="AE44" s="30"/>
      <c r="AF44" s="28"/>
      <c r="AG44" s="28"/>
      <c r="AH44" s="28"/>
      <c r="AI44" s="31"/>
      <c r="AJ44" s="30">
        <v>2</v>
      </c>
      <c r="AK44" s="28">
        <v>1</v>
      </c>
      <c r="AL44" s="28">
        <v>0</v>
      </c>
      <c r="AM44" s="28" t="s">
        <v>34</v>
      </c>
      <c r="AN44" s="31">
        <v>4</v>
      </c>
      <c r="AO44" s="98"/>
      <c r="AP44" s="141" t="s">
        <v>206</v>
      </c>
      <c r="AQ44" s="138" t="s">
        <v>205</v>
      </c>
    </row>
    <row r="45" spans="1:43" s="26" customFormat="1" ht="13.15" customHeight="1" thickBot="1" x14ac:dyDescent="0.25">
      <c r="A45" s="77">
        <v>35</v>
      </c>
      <c r="B45" s="110" t="s">
        <v>145</v>
      </c>
      <c r="C45" s="111" t="s">
        <v>233</v>
      </c>
      <c r="D45" s="81">
        <f>SUM(F45:AN45)-E45</f>
        <v>3</v>
      </c>
      <c r="E45" s="74">
        <f t="shared" si="11"/>
        <v>4</v>
      </c>
      <c r="F45" s="32"/>
      <c r="G45" s="33"/>
      <c r="H45" s="33"/>
      <c r="I45" s="33"/>
      <c r="J45" s="34"/>
      <c r="K45" s="35">
        <v>1</v>
      </c>
      <c r="L45" s="33">
        <v>2</v>
      </c>
      <c r="M45" s="33">
        <v>0</v>
      </c>
      <c r="N45" s="33" t="s">
        <v>28</v>
      </c>
      <c r="O45" s="36">
        <v>4</v>
      </c>
      <c r="P45" s="32"/>
      <c r="Q45" s="33"/>
      <c r="R45" s="33"/>
      <c r="S45" s="33"/>
      <c r="T45" s="34"/>
      <c r="U45" s="35"/>
      <c r="V45" s="33"/>
      <c r="W45" s="33"/>
      <c r="X45" s="33"/>
      <c r="Y45" s="36"/>
      <c r="Z45" s="32"/>
      <c r="AA45" s="33"/>
      <c r="AB45" s="33"/>
      <c r="AC45" s="33"/>
      <c r="AD45" s="34"/>
      <c r="AE45" s="35"/>
      <c r="AF45" s="33"/>
      <c r="AG45" s="33"/>
      <c r="AH45" s="33"/>
      <c r="AI45" s="36"/>
      <c r="AJ45" s="35"/>
      <c r="AK45" s="33"/>
      <c r="AL45" s="33"/>
      <c r="AM45" s="33"/>
      <c r="AN45" s="36"/>
      <c r="AO45" s="99"/>
      <c r="AP45" s="142" t="s">
        <v>172</v>
      </c>
      <c r="AQ45" s="139" t="s">
        <v>233</v>
      </c>
    </row>
    <row r="46" spans="1:43" s="20" customFormat="1" ht="13.15" customHeight="1" thickBot="1" x14ac:dyDescent="0.25">
      <c r="A46" s="127" t="s">
        <v>32</v>
      </c>
      <c r="B46" s="43"/>
      <c r="C46" s="43"/>
      <c r="D46" s="9">
        <f t="shared" ref="D46:AN46" si="12">SUM(D47:D49)</f>
        <v>6</v>
      </c>
      <c r="E46" s="45">
        <f t="shared" si="12"/>
        <v>12</v>
      </c>
      <c r="F46" s="44">
        <f t="shared" si="12"/>
        <v>0</v>
      </c>
      <c r="G46" s="44">
        <f t="shared" si="12"/>
        <v>0</v>
      </c>
      <c r="H46" s="44">
        <f t="shared" si="12"/>
        <v>0</v>
      </c>
      <c r="I46" s="44">
        <f t="shared" si="12"/>
        <v>0</v>
      </c>
      <c r="J46" s="46">
        <f t="shared" si="12"/>
        <v>0</v>
      </c>
      <c r="K46" s="44">
        <f t="shared" si="12"/>
        <v>0</v>
      </c>
      <c r="L46" s="44">
        <f t="shared" si="12"/>
        <v>0</v>
      </c>
      <c r="M46" s="44">
        <f t="shared" si="12"/>
        <v>0</v>
      </c>
      <c r="N46" s="44">
        <f t="shared" si="12"/>
        <v>0</v>
      </c>
      <c r="O46" s="46">
        <f t="shared" si="12"/>
        <v>0</v>
      </c>
      <c r="P46" s="44">
        <f t="shared" si="12"/>
        <v>0</v>
      </c>
      <c r="Q46" s="44">
        <f t="shared" si="12"/>
        <v>0</v>
      </c>
      <c r="R46" s="44">
        <f t="shared" si="12"/>
        <v>0</v>
      </c>
      <c r="S46" s="44">
        <f t="shared" si="12"/>
        <v>0</v>
      </c>
      <c r="T46" s="46">
        <f t="shared" si="12"/>
        <v>0</v>
      </c>
      <c r="U46" s="44">
        <f t="shared" si="12"/>
        <v>0</v>
      </c>
      <c r="V46" s="44">
        <f t="shared" si="12"/>
        <v>0</v>
      </c>
      <c r="W46" s="44">
        <f t="shared" si="12"/>
        <v>0</v>
      </c>
      <c r="X46" s="44">
        <f t="shared" si="12"/>
        <v>0</v>
      </c>
      <c r="Y46" s="46">
        <f t="shared" si="12"/>
        <v>0</v>
      </c>
      <c r="Z46" s="44">
        <f>SUM(Z47:Z49)</f>
        <v>0</v>
      </c>
      <c r="AA46" s="44">
        <f t="shared" si="12"/>
        <v>0</v>
      </c>
      <c r="AB46" s="44">
        <f t="shared" si="12"/>
        <v>0</v>
      </c>
      <c r="AC46" s="44">
        <f t="shared" si="12"/>
        <v>0</v>
      </c>
      <c r="AD46" s="46">
        <f t="shared" si="12"/>
        <v>0</v>
      </c>
      <c r="AE46" s="44">
        <f>SUM(AE47:AE49)</f>
        <v>2</v>
      </c>
      <c r="AF46" s="44">
        <f t="shared" si="12"/>
        <v>0</v>
      </c>
      <c r="AG46" s="44">
        <f t="shared" si="12"/>
        <v>0</v>
      </c>
      <c r="AH46" s="44">
        <f t="shared" si="12"/>
        <v>0</v>
      </c>
      <c r="AI46" s="46">
        <f t="shared" si="12"/>
        <v>4</v>
      </c>
      <c r="AJ46" s="44">
        <f t="shared" si="12"/>
        <v>4</v>
      </c>
      <c r="AK46" s="44">
        <f t="shared" si="12"/>
        <v>0</v>
      </c>
      <c r="AL46" s="44">
        <f t="shared" si="12"/>
        <v>0</v>
      </c>
      <c r="AM46" s="44">
        <f t="shared" si="12"/>
        <v>0</v>
      </c>
      <c r="AN46" s="46">
        <f t="shared" si="12"/>
        <v>8</v>
      </c>
      <c r="AO46" s="100"/>
      <c r="AP46" s="102"/>
      <c r="AQ46" s="102"/>
    </row>
    <row r="47" spans="1:43" s="26" customFormat="1" ht="13.15" customHeight="1" x14ac:dyDescent="0.2">
      <c r="A47" s="75">
        <v>36</v>
      </c>
      <c r="B47" s="105" t="s">
        <v>234</v>
      </c>
      <c r="C47" s="112" t="s">
        <v>53</v>
      </c>
      <c r="D47" s="79">
        <f>SUM(F47:AN47)-E47</f>
        <v>2</v>
      </c>
      <c r="E47" s="72">
        <f>J47+O47+T47+Y47+AD47+AI47+AN47</f>
        <v>4</v>
      </c>
      <c r="F47" s="21"/>
      <c r="G47" s="22"/>
      <c r="H47" s="22"/>
      <c r="I47" s="22"/>
      <c r="J47" s="23"/>
      <c r="K47" s="24"/>
      <c r="L47" s="22"/>
      <c r="M47" s="22"/>
      <c r="N47" s="22"/>
      <c r="O47" s="25"/>
      <c r="P47" s="21"/>
      <c r="Q47" s="22"/>
      <c r="R47" s="22"/>
      <c r="S47" s="22"/>
      <c r="T47" s="23"/>
      <c r="U47" s="24"/>
      <c r="V47" s="22"/>
      <c r="W47" s="22"/>
      <c r="X47" s="22"/>
      <c r="Y47" s="25"/>
      <c r="Z47" s="21"/>
      <c r="AA47" s="22"/>
      <c r="AB47" s="22"/>
      <c r="AC47" s="22"/>
      <c r="AD47" s="23"/>
      <c r="AE47" s="24">
        <v>2</v>
      </c>
      <c r="AF47" s="22">
        <v>0</v>
      </c>
      <c r="AG47" s="22">
        <v>0</v>
      </c>
      <c r="AH47" s="22" t="s">
        <v>34</v>
      </c>
      <c r="AI47" s="25">
        <v>4</v>
      </c>
      <c r="AJ47" s="24"/>
      <c r="AK47" s="22"/>
      <c r="AL47" s="22"/>
      <c r="AM47" s="22"/>
      <c r="AN47" s="25"/>
      <c r="AO47" s="97"/>
      <c r="AP47" s="140"/>
      <c r="AQ47" s="137" t="s">
        <v>53</v>
      </c>
    </row>
    <row r="48" spans="1:43" s="26" customFormat="1" ht="13.15" customHeight="1" x14ac:dyDescent="0.2">
      <c r="A48" s="76">
        <v>37</v>
      </c>
      <c r="B48" s="107" t="s">
        <v>234</v>
      </c>
      <c r="C48" s="96" t="s">
        <v>54</v>
      </c>
      <c r="D48" s="80">
        <f>SUM(F48:AN48)-E48</f>
        <v>2</v>
      </c>
      <c r="E48" s="73">
        <f>J48+O48+T48+Y48+AD48+AI48+AN48</f>
        <v>4</v>
      </c>
      <c r="F48" s="21"/>
      <c r="G48" s="22"/>
      <c r="H48" s="22"/>
      <c r="I48" s="22"/>
      <c r="J48" s="23"/>
      <c r="K48" s="24"/>
      <c r="L48" s="22"/>
      <c r="M48" s="22"/>
      <c r="N48" s="22"/>
      <c r="O48" s="25"/>
      <c r="P48" s="21"/>
      <c r="Q48" s="22"/>
      <c r="R48" s="22"/>
      <c r="S48" s="22"/>
      <c r="T48" s="23"/>
      <c r="U48" s="24"/>
      <c r="V48" s="22"/>
      <c r="W48" s="22"/>
      <c r="X48" s="22"/>
      <c r="Y48" s="25"/>
      <c r="Z48" s="21"/>
      <c r="AA48" s="22"/>
      <c r="AB48" s="22"/>
      <c r="AC48" s="22"/>
      <c r="AD48" s="23"/>
      <c r="AE48" s="24"/>
      <c r="AF48" s="22"/>
      <c r="AG48" s="22"/>
      <c r="AH48" s="22"/>
      <c r="AI48" s="25"/>
      <c r="AJ48" s="24">
        <v>2</v>
      </c>
      <c r="AK48" s="22">
        <v>0</v>
      </c>
      <c r="AL48" s="22">
        <v>0</v>
      </c>
      <c r="AM48" s="22" t="s">
        <v>34</v>
      </c>
      <c r="AN48" s="25">
        <v>4</v>
      </c>
      <c r="AO48" s="98"/>
      <c r="AP48" s="141"/>
      <c r="AQ48" s="138" t="s">
        <v>54</v>
      </c>
    </row>
    <row r="49" spans="1:43" s="26" customFormat="1" ht="13.15" customHeight="1" thickBot="1" x14ac:dyDescent="0.25">
      <c r="A49" s="77">
        <v>38</v>
      </c>
      <c r="B49" s="110" t="s">
        <v>234</v>
      </c>
      <c r="C49" s="111" t="s">
        <v>55</v>
      </c>
      <c r="D49" s="81">
        <f>SUM(F49:AN49)-E49</f>
        <v>2</v>
      </c>
      <c r="E49" s="74">
        <f>J49+O49+T49+Y49+AD49+AI49+AN49</f>
        <v>4</v>
      </c>
      <c r="F49" s="32"/>
      <c r="G49" s="33"/>
      <c r="H49" s="33"/>
      <c r="I49" s="33"/>
      <c r="J49" s="34"/>
      <c r="K49" s="35"/>
      <c r="L49" s="33"/>
      <c r="M49" s="33"/>
      <c r="N49" s="33"/>
      <c r="O49" s="36"/>
      <c r="P49" s="32"/>
      <c r="Q49" s="33"/>
      <c r="R49" s="33"/>
      <c r="S49" s="33"/>
      <c r="T49" s="34"/>
      <c r="U49" s="35"/>
      <c r="V49" s="33"/>
      <c r="W49" s="33"/>
      <c r="X49" s="33"/>
      <c r="Y49" s="36"/>
      <c r="Z49" s="32"/>
      <c r="AA49" s="33"/>
      <c r="AB49" s="33"/>
      <c r="AC49" s="33"/>
      <c r="AD49" s="34"/>
      <c r="AE49" s="35"/>
      <c r="AF49" s="33"/>
      <c r="AG49" s="33"/>
      <c r="AH49" s="33"/>
      <c r="AI49" s="36"/>
      <c r="AJ49" s="35">
        <v>2</v>
      </c>
      <c r="AK49" s="33">
        <v>0</v>
      </c>
      <c r="AL49" s="33">
        <v>0</v>
      </c>
      <c r="AM49" s="33" t="s">
        <v>34</v>
      </c>
      <c r="AN49" s="36">
        <v>4</v>
      </c>
      <c r="AO49" s="99"/>
      <c r="AP49" s="142"/>
      <c r="AQ49" s="139" t="s">
        <v>55</v>
      </c>
    </row>
    <row r="50" spans="1:43" s="6" customFormat="1" ht="13.15" customHeight="1" thickBot="1" x14ac:dyDescent="0.25">
      <c r="A50" s="16" t="s">
        <v>46</v>
      </c>
      <c r="B50" s="11"/>
      <c r="C50" s="11"/>
      <c r="D50" s="38">
        <f t="shared" ref="D50:AN50" si="13">SUM(D51:D58)</f>
        <v>11</v>
      </c>
      <c r="E50" s="44">
        <f t="shared" si="13"/>
        <v>4</v>
      </c>
      <c r="F50" s="18">
        <f t="shared" si="13"/>
        <v>0</v>
      </c>
      <c r="G50" s="18">
        <f t="shared" si="13"/>
        <v>2</v>
      </c>
      <c r="H50" s="18">
        <f t="shared" si="13"/>
        <v>0</v>
      </c>
      <c r="I50" s="18">
        <f t="shared" si="13"/>
        <v>0</v>
      </c>
      <c r="J50" s="19">
        <f t="shared" si="13"/>
        <v>1</v>
      </c>
      <c r="K50" s="18">
        <f t="shared" si="13"/>
        <v>0</v>
      </c>
      <c r="L50" s="18">
        <f t="shared" si="13"/>
        <v>1</v>
      </c>
      <c r="M50" s="18">
        <f t="shared" si="13"/>
        <v>2</v>
      </c>
      <c r="N50" s="18">
        <f t="shared" si="13"/>
        <v>0</v>
      </c>
      <c r="O50" s="19">
        <f t="shared" si="13"/>
        <v>1</v>
      </c>
      <c r="P50" s="18">
        <f t="shared" si="13"/>
        <v>0</v>
      </c>
      <c r="Q50" s="18">
        <f t="shared" si="13"/>
        <v>1</v>
      </c>
      <c r="R50" s="18">
        <f t="shared" si="13"/>
        <v>2</v>
      </c>
      <c r="S50" s="18">
        <f t="shared" si="13"/>
        <v>0</v>
      </c>
      <c r="T50" s="19">
        <f t="shared" si="13"/>
        <v>1</v>
      </c>
      <c r="U50" s="18">
        <f t="shared" si="13"/>
        <v>0</v>
      </c>
      <c r="V50" s="18">
        <f t="shared" si="13"/>
        <v>1</v>
      </c>
      <c r="W50" s="18">
        <f t="shared" si="13"/>
        <v>0</v>
      </c>
      <c r="X50" s="18">
        <f t="shared" si="13"/>
        <v>0</v>
      </c>
      <c r="Y50" s="19">
        <f t="shared" si="13"/>
        <v>1</v>
      </c>
      <c r="Z50" s="18">
        <f t="shared" si="13"/>
        <v>0</v>
      </c>
      <c r="AA50" s="18">
        <f t="shared" si="13"/>
        <v>0</v>
      </c>
      <c r="AB50" s="18">
        <f t="shared" si="13"/>
        <v>0</v>
      </c>
      <c r="AC50" s="18">
        <f t="shared" si="13"/>
        <v>0</v>
      </c>
      <c r="AD50" s="19">
        <f t="shared" si="13"/>
        <v>0</v>
      </c>
      <c r="AE50" s="18">
        <f t="shared" si="13"/>
        <v>0</v>
      </c>
      <c r="AF50" s="18">
        <f t="shared" si="13"/>
        <v>2</v>
      </c>
      <c r="AG50" s="18">
        <f t="shared" si="13"/>
        <v>0</v>
      </c>
      <c r="AH50" s="18">
        <f t="shared" si="13"/>
        <v>0</v>
      </c>
      <c r="AI50" s="19">
        <f t="shared" si="13"/>
        <v>0</v>
      </c>
      <c r="AJ50" s="18">
        <f t="shared" si="13"/>
        <v>0</v>
      </c>
      <c r="AK50" s="18">
        <f t="shared" si="13"/>
        <v>0</v>
      </c>
      <c r="AL50" s="18">
        <f t="shared" si="13"/>
        <v>0</v>
      </c>
      <c r="AM50" s="18">
        <f t="shared" si="13"/>
        <v>0</v>
      </c>
      <c r="AN50" s="46">
        <f t="shared" si="13"/>
        <v>0</v>
      </c>
      <c r="AO50" s="100"/>
      <c r="AP50" s="101"/>
      <c r="AQ50" s="101"/>
    </row>
    <row r="51" spans="1:43" s="26" customFormat="1" ht="13.15" customHeight="1" x14ac:dyDescent="0.2">
      <c r="A51" s="75">
        <v>39</v>
      </c>
      <c r="B51" s="105" t="s">
        <v>118</v>
      </c>
      <c r="C51" s="106" t="s">
        <v>23</v>
      </c>
      <c r="D51" s="79">
        <f t="shared" ref="D51:D58" si="14">SUM(F51:AN51)-E51</f>
        <v>1</v>
      </c>
      <c r="E51" s="72">
        <f t="shared" ref="E51:E58" si="15">J51+O51+T51+Y51+AD51+AI51+AN51</f>
        <v>1</v>
      </c>
      <c r="F51" s="21">
        <v>0</v>
      </c>
      <c r="G51" s="22">
        <v>1</v>
      </c>
      <c r="H51" s="22">
        <v>0</v>
      </c>
      <c r="I51" s="22" t="s">
        <v>245</v>
      </c>
      <c r="J51" s="23">
        <v>1</v>
      </c>
      <c r="K51" s="24"/>
      <c r="L51" s="22"/>
      <c r="M51" s="22"/>
      <c r="N51" s="22"/>
      <c r="O51" s="25"/>
      <c r="P51" s="21"/>
      <c r="Q51" s="22"/>
      <c r="R51" s="22"/>
      <c r="S51" s="22"/>
      <c r="T51" s="23"/>
      <c r="U51" s="24"/>
      <c r="V51" s="22"/>
      <c r="W51" s="22"/>
      <c r="X51" s="22"/>
      <c r="Y51" s="25"/>
      <c r="Z51" s="21"/>
      <c r="AA51" s="22"/>
      <c r="AB51" s="22"/>
      <c r="AC51" s="22"/>
      <c r="AD51" s="23"/>
      <c r="AE51" s="24"/>
      <c r="AF51" s="22"/>
      <c r="AG51" s="22"/>
      <c r="AH51" s="22"/>
      <c r="AI51" s="25"/>
      <c r="AJ51" s="24"/>
      <c r="AK51" s="22"/>
      <c r="AL51" s="22"/>
      <c r="AM51" s="22"/>
      <c r="AN51" s="25"/>
      <c r="AO51" s="97"/>
      <c r="AP51" s="140" t="s">
        <v>173</v>
      </c>
      <c r="AQ51" s="137" t="s">
        <v>23</v>
      </c>
    </row>
    <row r="52" spans="1:43" s="26" customFormat="1" ht="13.15" customHeight="1" x14ac:dyDescent="0.2">
      <c r="A52" s="76">
        <v>40</v>
      </c>
      <c r="B52" s="107" t="s">
        <v>119</v>
      </c>
      <c r="C52" s="108" t="s">
        <v>24</v>
      </c>
      <c r="D52" s="80">
        <f t="shared" si="14"/>
        <v>1</v>
      </c>
      <c r="E52" s="73">
        <f t="shared" si="15"/>
        <v>1</v>
      </c>
      <c r="F52" s="21"/>
      <c r="G52" s="22"/>
      <c r="H52" s="22"/>
      <c r="I52" s="22"/>
      <c r="J52" s="23"/>
      <c r="K52" s="24">
        <v>0</v>
      </c>
      <c r="L52" s="22">
        <v>1</v>
      </c>
      <c r="M52" s="22">
        <v>0</v>
      </c>
      <c r="N52" s="22" t="s">
        <v>245</v>
      </c>
      <c r="O52" s="25">
        <v>1</v>
      </c>
      <c r="P52" s="21"/>
      <c r="Q52" s="22"/>
      <c r="R52" s="22"/>
      <c r="S52" s="22"/>
      <c r="T52" s="23"/>
      <c r="U52" s="24"/>
      <c r="V52" s="22"/>
      <c r="W52" s="22"/>
      <c r="X52" s="22"/>
      <c r="Y52" s="25"/>
      <c r="Z52" s="21"/>
      <c r="AA52" s="22"/>
      <c r="AB52" s="22"/>
      <c r="AC52" s="22"/>
      <c r="AD52" s="23"/>
      <c r="AE52" s="24"/>
      <c r="AF52" s="22"/>
      <c r="AG52" s="22"/>
      <c r="AH52" s="22"/>
      <c r="AI52" s="25"/>
      <c r="AJ52" s="24"/>
      <c r="AK52" s="22"/>
      <c r="AL52" s="22"/>
      <c r="AM52" s="22"/>
      <c r="AN52" s="25"/>
      <c r="AO52" s="98"/>
      <c r="AP52" s="141"/>
      <c r="AQ52" s="138"/>
    </row>
    <row r="53" spans="1:43" s="26" customFormat="1" ht="12.75" customHeight="1" x14ac:dyDescent="0.2">
      <c r="A53" s="76">
        <v>41</v>
      </c>
      <c r="B53" s="107" t="s">
        <v>120</v>
      </c>
      <c r="C53" s="108" t="s">
        <v>70</v>
      </c>
      <c r="D53" s="80">
        <f t="shared" si="14"/>
        <v>1</v>
      </c>
      <c r="E53" s="73">
        <f t="shared" si="15"/>
        <v>1</v>
      </c>
      <c r="F53" s="27"/>
      <c r="G53" s="28"/>
      <c r="H53" s="28"/>
      <c r="I53" s="28"/>
      <c r="J53" s="29"/>
      <c r="K53" s="30"/>
      <c r="L53" s="28"/>
      <c r="M53" s="28"/>
      <c r="N53" s="28"/>
      <c r="O53" s="31"/>
      <c r="P53" s="27">
        <v>0</v>
      </c>
      <c r="Q53" s="28">
        <v>1</v>
      </c>
      <c r="R53" s="28">
        <v>0</v>
      </c>
      <c r="S53" s="28" t="s">
        <v>245</v>
      </c>
      <c r="T53" s="29">
        <v>1</v>
      </c>
      <c r="U53" s="30"/>
      <c r="V53" s="28"/>
      <c r="W53" s="28"/>
      <c r="X53" s="28"/>
      <c r="Y53" s="31"/>
      <c r="Z53" s="27"/>
      <c r="AA53" s="28"/>
      <c r="AB53" s="28"/>
      <c r="AC53" s="28"/>
      <c r="AD53" s="29"/>
      <c r="AE53" s="30"/>
      <c r="AF53" s="28"/>
      <c r="AG53" s="28"/>
      <c r="AH53" s="28"/>
      <c r="AI53" s="31"/>
      <c r="AJ53" s="30"/>
      <c r="AK53" s="28"/>
      <c r="AL53" s="28"/>
      <c r="AM53" s="28"/>
      <c r="AN53" s="31"/>
      <c r="AO53" s="98"/>
      <c r="AP53" s="141" t="s">
        <v>174</v>
      </c>
      <c r="AQ53" s="138" t="s">
        <v>24</v>
      </c>
    </row>
    <row r="54" spans="1:43" s="26" customFormat="1" ht="13.15" customHeight="1" x14ac:dyDescent="0.2">
      <c r="A54" s="76">
        <v>42</v>
      </c>
      <c r="B54" s="109" t="s">
        <v>121</v>
      </c>
      <c r="C54" s="108" t="s">
        <v>71</v>
      </c>
      <c r="D54" s="80">
        <f t="shared" si="14"/>
        <v>1</v>
      </c>
      <c r="E54" s="73">
        <f t="shared" si="15"/>
        <v>1</v>
      </c>
      <c r="F54" s="27"/>
      <c r="G54" s="28"/>
      <c r="H54" s="28"/>
      <c r="I54" s="28"/>
      <c r="J54" s="29"/>
      <c r="K54" s="30"/>
      <c r="L54" s="28"/>
      <c r="M54" s="28"/>
      <c r="N54" s="28"/>
      <c r="O54" s="31"/>
      <c r="P54" s="27"/>
      <c r="Q54" s="28"/>
      <c r="R54" s="28"/>
      <c r="S54" s="28"/>
      <c r="T54" s="29"/>
      <c r="U54" s="30">
        <v>0</v>
      </c>
      <c r="V54" s="28">
        <v>1</v>
      </c>
      <c r="W54" s="28">
        <v>0</v>
      </c>
      <c r="X54" s="28" t="s">
        <v>245</v>
      </c>
      <c r="Y54" s="31">
        <v>1</v>
      </c>
      <c r="Z54" s="27"/>
      <c r="AA54" s="28"/>
      <c r="AB54" s="28"/>
      <c r="AC54" s="28"/>
      <c r="AD54" s="29"/>
      <c r="AE54" s="30"/>
      <c r="AF54" s="28"/>
      <c r="AG54" s="28"/>
      <c r="AH54" s="28"/>
      <c r="AI54" s="31"/>
      <c r="AJ54" s="30"/>
      <c r="AK54" s="28"/>
      <c r="AL54" s="28"/>
      <c r="AM54" s="28"/>
      <c r="AN54" s="31"/>
      <c r="AO54" s="98"/>
      <c r="AP54" s="141"/>
      <c r="AQ54" s="138"/>
    </row>
    <row r="55" spans="1:43" s="26" customFormat="1" ht="13.15" customHeight="1" x14ac:dyDescent="0.2">
      <c r="A55" s="76">
        <v>43</v>
      </c>
      <c r="B55" s="109" t="s">
        <v>241</v>
      </c>
      <c r="C55" s="96" t="s">
        <v>102</v>
      </c>
      <c r="D55" s="80">
        <f t="shared" si="14"/>
        <v>1</v>
      </c>
      <c r="E55" s="73">
        <f t="shared" si="15"/>
        <v>0</v>
      </c>
      <c r="F55" s="30">
        <v>0</v>
      </c>
      <c r="G55" s="28">
        <v>1</v>
      </c>
      <c r="H55" s="28">
        <v>0</v>
      </c>
      <c r="I55" s="28" t="s">
        <v>35</v>
      </c>
      <c r="J55" s="31">
        <v>0</v>
      </c>
      <c r="K55" s="30"/>
      <c r="L55" s="28"/>
      <c r="M55" s="28"/>
      <c r="N55" s="28"/>
      <c r="O55" s="31"/>
      <c r="P55" s="27"/>
      <c r="Q55" s="28"/>
      <c r="R55" s="28"/>
      <c r="S55" s="28"/>
      <c r="T55" s="29"/>
      <c r="U55" s="30"/>
      <c r="V55" s="28"/>
      <c r="W55" s="28"/>
      <c r="X55" s="28"/>
      <c r="Y55" s="31"/>
      <c r="Z55" s="27"/>
      <c r="AA55" s="28"/>
      <c r="AB55" s="28"/>
      <c r="AC55" s="28"/>
      <c r="AD55" s="29"/>
      <c r="AE55" s="30"/>
      <c r="AF55" s="28"/>
      <c r="AG55" s="28"/>
      <c r="AH55" s="28"/>
      <c r="AI55" s="31"/>
      <c r="AJ55" s="30"/>
      <c r="AK55" s="28"/>
      <c r="AL55" s="28"/>
      <c r="AM55" s="28"/>
      <c r="AN55" s="31"/>
      <c r="AO55" s="98"/>
      <c r="AP55" s="141" t="s">
        <v>216</v>
      </c>
      <c r="AQ55" s="138" t="s">
        <v>215</v>
      </c>
    </row>
    <row r="56" spans="1:43" s="26" customFormat="1" ht="12.75" customHeight="1" x14ac:dyDescent="0.2">
      <c r="A56" s="76">
        <v>44</v>
      </c>
      <c r="B56" s="109"/>
      <c r="C56" s="96" t="s">
        <v>314</v>
      </c>
      <c r="D56" s="80">
        <f t="shared" si="14"/>
        <v>2</v>
      </c>
      <c r="E56" s="73">
        <f t="shared" si="15"/>
        <v>0</v>
      </c>
      <c r="F56" s="27"/>
      <c r="G56" s="28"/>
      <c r="H56" s="28"/>
      <c r="I56" s="28"/>
      <c r="J56" s="29"/>
      <c r="K56" s="30"/>
      <c r="L56" s="28"/>
      <c r="M56" s="28"/>
      <c r="N56" s="28"/>
      <c r="O56" s="31"/>
      <c r="P56" s="27"/>
      <c r="Q56" s="28"/>
      <c r="R56" s="28"/>
      <c r="S56" s="28"/>
      <c r="T56" s="29"/>
      <c r="U56" s="30"/>
      <c r="V56" s="28"/>
      <c r="W56" s="28"/>
      <c r="X56" s="28"/>
      <c r="Y56" s="31"/>
      <c r="Z56" s="27"/>
      <c r="AA56" s="28"/>
      <c r="AB56" s="28"/>
      <c r="AC56" s="28"/>
      <c r="AD56" s="29"/>
      <c r="AE56" s="30">
        <v>0</v>
      </c>
      <c r="AF56" s="28">
        <v>2</v>
      </c>
      <c r="AG56" s="28">
        <v>0</v>
      </c>
      <c r="AH56" s="28" t="s">
        <v>35</v>
      </c>
      <c r="AI56" s="31">
        <v>0</v>
      </c>
      <c r="AJ56" s="30"/>
      <c r="AK56" s="28"/>
      <c r="AL56" s="28"/>
      <c r="AM56" s="28"/>
      <c r="AN56" s="31"/>
      <c r="AO56" s="98"/>
      <c r="AP56" s="141"/>
      <c r="AQ56" s="138"/>
    </row>
    <row r="57" spans="1:43" s="26" customFormat="1" ht="13.15" customHeight="1" x14ac:dyDescent="0.2">
      <c r="A57" s="76">
        <v>45</v>
      </c>
      <c r="B57" s="109" t="s">
        <v>122</v>
      </c>
      <c r="C57" s="96" t="s">
        <v>85</v>
      </c>
      <c r="D57" s="80">
        <f>SUM(F57:AN57)-E57</f>
        <v>2</v>
      </c>
      <c r="E57" s="73">
        <f t="shared" si="15"/>
        <v>0</v>
      </c>
      <c r="F57" s="27"/>
      <c r="G57" s="28"/>
      <c r="H57" s="28"/>
      <c r="I57" s="28"/>
      <c r="J57" s="29"/>
      <c r="K57" s="30">
        <v>0</v>
      </c>
      <c r="L57" s="28">
        <v>0</v>
      </c>
      <c r="M57" s="28">
        <v>2</v>
      </c>
      <c r="N57" s="28" t="s">
        <v>35</v>
      </c>
      <c r="O57" s="31">
        <v>0</v>
      </c>
      <c r="P57" s="27"/>
      <c r="Q57" s="28"/>
      <c r="R57" s="28"/>
      <c r="S57" s="28"/>
      <c r="T57" s="29"/>
      <c r="U57" s="30"/>
      <c r="V57" s="28"/>
      <c r="W57" s="28"/>
      <c r="X57" s="28"/>
      <c r="Y57" s="31"/>
      <c r="Z57" s="27"/>
      <c r="AA57" s="28"/>
      <c r="AB57" s="28"/>
      <c r="AC57" s="28"/>
      <c r="AD57" s="29"/>
      <c r="AE57" s="30"/>
      <c r="AF57" s="28"/>
      <c r="AG57" s="28"/>
      <c r="AH57" s="28"/>
      <c r="AI57" s="31"/>
      <c r="AJ57" s="30"/>
      <c r="AK57" s="28"/>
      <c r="AL57" s="28"/>
      <c r="AM57" s="28"/>
      <c r="AN57" s="31"/>
      <c r="AO57" s="98"/>
      <c r="AP57" s="141" t="s">
        <v>175</v>
      </c>
      <c r="AQ57" s="138" t="s">
        <v>52</v>
      </c>
    </row>
    <row r="58" spans="1:43" s="26" customFormat="1" ht="13.15" customHeight="1" thickBot="1" x14ac:dyDescent="0.25">
      <c r="A58" s="77">
        <v>46</v>
      </c>
      <c r="B58" s="110" t="s">
        <v>242</v>
      </c>
      <c r="C58" s="111" t="s">
        <v>86</v>
      </c>
      <c r="D58" s="81">
        <f t="shared" si="14"/>
        <v>2</v>
      </c>
      <c r="E58" s="74">
        <f t="shared" si="15"/>
        <v>0</v>
      </c>
      <c r="F58" s="32"/>
      <c r="G58" s="33"/>
      <c r="H58" s="33"/>
      <c r="I58" s="33"/>
      <c r="J58" s="34"/>
      <c r="K58" s="35"/>
      <c r="L58" s="33"/>
      <c r="M58" s="33"/>
      <c r="N58" s="33"/>
      <c r="O58" s="36"/>
      <c r="P58" s="32">
        <v>0</v>
      </c>
      <c r="Q58" s="33">
        <v>0</v>
      </c>
      <c r="R58" s="33">
        <v>2</v>
      </c>
      <c r="S58" s="33" t="s">
        <v>35</v>
      </c>
      <c r="T58" s="34">
        <v>0</v>
      </c>
      <c r="U58" s="35"/>
      <c r="V58" s="33"/>
      <c r="W58" s="33"/>
      <c r="X58" s="33"/>
      <c r="Y58" s="36"/>
      <c r="Z58" s="32"/>
      <c r="AA58" s="33"/>
      <c r="AB58" s="33"/>
      <c r="AC58" s="33"/>
      <c r="AD58" s="34"/>
      <c r="AE58" s="35"/>
      <c r="AF58" s="33"/>
      <c r="AG58" s="33"/>
      <c r="AH58" s="33"/>
      <c r="AI58" s="36"/>
      <c r="AJ58" s="35"/>
      <c r="AK58" s="33"/>
      <c r="AL58" s="33"/>
      <c r="AM58" s="33"/>
      <c r="AN58" s="36"/>
      <c r="AO58" s="99" t="s">
        <v>52</v>
      </c>
      <c r="AP58" s="142" t="s">
        <v>176</v>
      </c>
      <c r="AQ58" s="139" t="s">
        <v>86</v>
      </c>
    </row>
    <row r="59" spans="1:43" s="6" customFormat="1" ht="13.15" customHeight="1" thickBot="1" x14ac:dyDescent="0.25">
      <c r="A59" s="47" t="s">
        <v>47</v>
      </c>
      <c r="B59" s="48"/>
      <c r="C59" s="48"/>
      <c r="D59" s="9">
        <f>D46+D50+D27+D17+D8</f>
        <v>131</v>
      </c>
      <c r="E59" s="46">
        <f>E46+E27+E17+E8+E50</f>
        <v>150</v>
      </c>
      <c r="F59" s="46">
        <f>F46+F27+F17+F8+F50</f>
        <v>11</v>
      </c>
      <c r="G59" s="46">
        <f>G46+G27+G17+G8+G50</f>
        <v>11</v>
      </c>
      <c r="H59" s="46">
        <f>H46+H27+H17+H8</f>
        <v>3</v>
      </c>
      <c r="I59" s="46">
        <f>I46+I27+I17+I8</f>
        <v>0</v>
      </c>
      <c r="J59" s="46">
        <f>J46+J27+J17+J8+J50</f>
        <v>30</v>
      </c>
      <c r="K59" s="46">
        <f>K46+K27+K17+K8+K50</f>
        <v>10</v>
      </c>
      <c r="L59" s="46">
        <f>L46+L27+L17+L8+L50</f>
        <v>9</v>
      </c>
      <c r="M59" s="46">
        <f>M46+M27+M17+M8+M50</f>
        <v>6</v>
      </c>
      <c r="N59" s="46">
        <f>N46+N27+N17+N8</f>
        <v>0</v>
      </c>
      <c r="O59" s="46">
        <f>O46+O27+O17+O8+O50</f>
        <v>28</v>
      </c>
      <c r="P59" s="46">
        <f>P46+P27+P17+P8+P50</f>
        <v>10</v>
      </c>
      <c r="Q59" s="46">
        <f>Q46+Q27+Q17+Q8+Q50</f>
        <v>11</v>
      </c>
      <c r="R59" s="46">
        <f>R46+R27+R17+R8+R50</f>
        <v>8</v>
      </c>
      <c r="S59" s="46">
        <f>S46+S27+S17+S8</f>
        <v>0</v>
      </c>
      <c r="T59" s="46">
        <f>T46+T27+T17+T8+T50</f>
        <v>31</v>
      </c>
      <c r="U59" s="46">
        <f>U46+U27+U17+U8+U50</f>
        <v>14</v>
      </c>
      <c r="V59" s="46">
        <f>V46+V27+V17+V8+V50</f>
        <v>5</v>
      </c>
      <c r="W59" s="46">
        <f>W46+W27+W17+W8</f>
        <v>10</v>
      </c>
      <c r="X59" s="46">
        <f>X46+X27+X17+X8</f>
        <v>0</v>
      </c>
      <c r="Y59" s="46">
        <f>Y46+Y27+Y17+Y8+Y50</f>
        <v>32</v>
      </c>
      <c r="Z59" s="46">
        <f>Z46+Z27+Z17+Z8+Z50</f>
        <v>2</v>
      </c>
      <c r="AA59" s="46">
        <f>AA46+AA27+AA17+AA8+AA50</f>
        <v>0</v>
      </c>
      <c r="AB59" s="46">
        <f>AB46+AB27+AB17+AB8</f>
        <v>2</v>
      </c>
      <c r="AC59" s="46">
        <f>AC46+AC27+AC17+AC8</f>
        <v>0</v>
      </c>
      <c r="AD59" s="46">
        <f>AD46+AD27+AD17+AD8+AD50</f>
        <v>4</v>
      </c>
      <c r="AE59" s="46">
        <f>AE46+AE27+AE17+AE8+AE50</f>
        <v>5</v>
      </c>
      <c r="AF59" s="46">
        <f>AF46+AF27+AF17+AF8+AF50</f>
        <v>2</v>
      </c>
      <c r="AG59" s="46">
        <f>AG46+AG27+AG17+AG8</f>
        <v>2</v>
      </c>
      <c r="AH59" s="46">
        <f>AH46+AH27+AH17+AH8</f>
        <v>0</v>
      </c>
      <c r="AI59" s="46">
        <f>AI46+AI27+AI17+AI8+AI50</f>
        <v>10</v>
      </c>
      <c r="AJ59" s="46">
        <f>AJ46+AJ27+AJ17+AJ8+AJ50</f>
        <v>7</v>
      </c>
      <c r="AK59" s="46">
        <f>AK46+AK27+AK17+AK8+AK50</f>
        <v>3</v>
      </c>
      <c r="AL59" s="46">
        <f>AL46+AL27+AL17+AL8</f>
        <v>0</v>
      </c>
      <c r="AM59" s="46">
        <f>AM46+AM27+AM17+AM8</f>
        <v>0</v>
      </c>
      <c r="AN59" s="46">
        <f>AN46+AN27+AN17+AN8+AN50</f>
        <v>15</v>
      </c>
      <c r="AO59" s="100"/>
      <c r="AP59" s="103"/>
      <c r="AQ59" s="103"/>
    </row>
    <row r="60" spans="1:43" s="6" customFormat="1" ht="13.15" customHeight="1" x14ac:dyDescent="0.2">
      <c r="A60" s="49"/>
      <c r="B60" s="113"/>
      <c r="C60" s="133" t="s">
        <v>21</v>
      </c>
      <c r="D60" s="83"/>
      <c r="E60" s="50"/>
      <c r="F60" s="50"/>
      <c r="G60" s="50"/>
      <c r="H60" s="50"/>
      <c r="I60" s="50">
        <f>COUNTIF(I9:I58,"s")</f>
        <v>0</v>
      </c>
      <c r="J60" s="50"/>
      <c r="K60" s="50"/>
      <c r="L60" s="50"/>
      <c r="M60" s="50"/>
      <c r="N60" s="50">
        <f>COUNTIF(N9:N58,"s")</f>
        <v>0</v>
      </c>
      <c r="O60" s="50"/>
      <c r="P60" s="50"/>
      <c r="Q60" s="50"/>
      <c r="R60" s="50"/>
      <c r="S60" s="50">
        <f>COUNTIF(S9:S58,"s")</f>
        <v>0</v>
      </c>
      <c r="T60" s="50"/>
      <c r="U60" s="50"/>
      <c r="V60" s="50"/>
      <c r="W60" s="50"/>
      <c r="X60" s="50">
        <f>COUNTIF(X9:X58,"s")</f>
        <v>0</v>
      </c>
      <c r="Y60" s="50"/>
      <c r="Z60" s="50"/>
      <c r="AA60" s="50"/>
      <c r="AB60" s="50"/>
      <c r="AC60" s="50">
        <f>COUNTIF(AC9:AC58,"s")</f>
        <v>0</v>
      </c>
      <c r="AD60" s="50"/>
      <c r="AE60" s="50"/>
      <c r="AF60" s="50"/>
      <c r="AG60" s="50"/>
      <c r="AH60" s="50">
        <f>COUNTIF(AH9:AH58,"s")</f>
        <v>0</v>
      </c>
      <c r="AI60" s="50"/>
      <c r="AJ60" s="50"/>
      <c r="AK60" s="50"/>
      <c r="AL60" s="50"/>
      <c r="AM60" s="50">
        <f>COUNTIF(AM9:AM58,"s")</f>
        <v>0</v>
      </c>
      <c r="AN60" s="51"/>
      <c r="AO60" s="104"/>
      <c r="AP60" s="103"/>
      <c r="AQ60" s="103"/>
    </row>
    <row r="61" spans="1:43" s="6" customFormat="1" ht="13.15" customHeight="1" x14ac:dyDescent="0.2">
      <c r="A61" s="52"/>
      <c r="B61" s="114"/>
      <c r="C61" s="134" t="s">
        <v>22</v>
      </c>
      <c r="D61" s="84"/>
      <c r="E61" s="53"/>
      <c r="F61" s="53"/>
      <c r="G61" s="53"/>
      <c r="H61" s="53"/>
      <c r="I61" s="53">
        <f>COUNTIF(I9:I58,"v")</f>
        <v>2</v>
      </c>
      <c r="J61" s="53"/>
      <c r="K61" s="53"/>
      <c r="L61" s="53"/>
      <c r="M61" s="53"/>
      <c r="N61" s="53">
        <f>COUNTIF(N9:N58,"v")</f>
        <v>3</v>
      </c>
      <c r="O61" s="53"/>
      <c r="P61" s="53"/>
      <c r="Q61" s="53"/>
      <c r="R61" s="53"/>
      <c r="S61" s="53">
        <f>COUNTIF(S9:S58,"v")</f>
        <v>4</v>
      </c>
      <c r="T61" s="53"/>
      <c r="U61" s="53"/>
      <c r="V61" s="53"/>
      <c r="W61" s="53"/>
      <c r="X61" s="53">
        <f>COUNTIF(X9:X58,"v")</f>
        <v>3</v>
      </c>
      <c r="Y61" s="53"/>
      <c r="Z61" s="53"/>
      <c r="AA61" s="53"/>
      <c r="AB61" s="53"/>
      <c r="AC61" s="53">
        <f>COUNTIF(AC9:AC58,"v")</f>
        <v>1</v>
      </c>
      <c r="AD61" s="53"/>
      <c r="AE61" s="53"/>
      <c r="AF61" s="53"/>
      <c r="AG61" s="53"/>
      <c r="AH61" s="53">
        <f>COUNTIF(AH9:AH58,"v")</f>
        <v>0</v>
      </c>
      <c r="AI61" s="53"/>
      <c r="AJ61" s="53"/>
      <c r="AK61" s="53"/>
      <c r="AL61" s="53"/>
      <c r="AM61" s="53">
        <f>COUNTIF(AM9:AM58,"v")</f>
        <v>0</v>
      </c>
      <c r="AN61" s="54"/>
      <c r="AO61" s="104"/>
      <c r="AP61" s="103"/>
      <c r="AQ61" s="103"/>
    </row>
    <row r="62" spans="1:43" ht="13.15" customHeight="1" x14ac:dyDescent="0.2">
      <c r="A62" s="52"/>
      <c r="B62" s="114"/>
      <c r="C62" s="134" t="s">
        <v>33</v>
      </c>
      <c r="D62" s="84"/>
      <c r="E62" s="53"/>
      <c r="F62" s="53"/>
      <c r="G62" s="53"/>
      <c r="H62" s="53"/>
      <c r="I62" s="53">
        <f>COUNTIF(I9:I58,"é")</f>
        <v>5</v>
      </c>
      <c r="J62" s="53"/>
      <c r="K62" s="53"/>
      <c r="L62" s="53"/>
      <c r="M62" s="53"/>
      <c r="N62" s="53">
        <f>COUNTIF(N9:N58,"é")</f>
        <v>4</v>
      </c>
      <c r="O62" s="53"/>
      <c r="P62" s="53"/>
      <c r="Q62" s="53"/>
      <c r="R62" s="53"/>
      <c r="S62" s="53">
        <f>COUNTIF(S9:S58,"é")</f>
        <v>4</v>
      </c>
      <c r="T62" s="53"/>
      <c r="U62" s="53"/>
      <c r="V62" s="53"/>
      <c r="W62" s="53"/>
      <c r="X62" s="53">
        <f>COUNTIF(X9:X58,"é")</f>
        <v>5</v>
      </c>
      <c r="Y62" s="53"/>
      <c r="Z62" s="53"/>
      <c r="AA62" s="53"/>
      <c r="AB62" s="53"/>
      <c r="AC62" s="53">
        <f>COUNTIF(AC9:AC58,"é")</f>
        <v>0</v>
      </c>
      <c r="AD62" s="53"/>
      <c r="AE62" s="53"/>
      <c r="AF62" s="53"/>
      <c r="AG62" s="53"/>
      <c r="AH62" s="53">
        <f>COUNTIF(AH9:AH58,"é")</f>
        <v>3</v>
      </c>
      <c r="AI62" s="53"/>
      <c r="AJ62" s="53"/>
      <c r="AK62" s="53"/>
      <c r="AL62" s="53"/>
      <c r="AM62" s="53">
        <f>COUNTIF(AM9:AM58,"é")</f>
        <v>4</v>
      </c>
      <c r="AN62" s="54"/>
      <c r="AO62" s="104"/>
      <c r="AP62" s="103"/>
      <c r="AQ62" s="103"/>
    </row>
    <row r="63" spans="1:43" ht="13.15" customHeight="1" thickBot="1" x14ac:dyDescent="0.25">
      <c r="A63" s="55"/>
      <c r="B63" s="115"/>
      <c r="C63" s="135" t="s">
        <v>48</v>
      </c>
      <c r="D63" s="85"/>
      <c r="E63" s="56"/>
      <c r="F63" s="56"/>
      <c r="G63" s="56"/>
      <c r="H63" s="56"/>
      <c r="I63" s="56">
        <f>COUNTIF(I9:I58,"a")</f>
        <v>1</v>
      </c>
      <c r="J63" s="56"/>
      <c r="K63" s="56"/>
      <c r="L63" s="56"/>
      <c r="M63" s="56"/>
      <c r="N63" s="56">
        <f>COUNTIF(N9:N58,"a")</f>
        <v>1</v>
      </c>
      <c r="O63" s="56"/>
      <c r="P63" s="56"/>
      <c r="Q63" s="56"/>
      <c r="R63" s="56"/>
      <c r="S63" s="56">
        <f>COUNTIF(S9:S58,"a")</f>
        <v>1</v>
      </c>
      <c r="T63" s="56"/>
      <c r="U63" s="56"/>
      <c r="V63" s="56"/>
      <c r="W63" s="56"/>
      <c r="X63" s="56">
        <f>COUNTIF(X9:X58,"a")</f>
        <v>0</v>
      </c>
      <c r="Y63" s="56"/>
      <c r="Z63" s="56"/>
      <c r="AA63" s="56"/>
      <c r="AB63" s="56"/>
      <c r="AC63" s="56">
        <f>COUNTIF(AC9:AC58,"a")</f>
        <v>0</v>
      </c>
      <c r="AD63" s="56"/>
      <c r="AE63" s="56"/>
      <c r="AF63" s="56"/>
      <c r="AG63" s="56"/>
      <c r="AH63" s="56">
        <f>COUNTIF(AH9:AH58,"a")</f>
        <v>1</v>
      </c>
      <c r="AI63" s="56"/>
      <c r="AJ63" s="56"/>
      <c r="AK63" s="56"/>
      <c r="AL63" s="56"/>
      <c r="AM63" s="56">
        <f>COUNTIF(AM9:AM58,"a")</f>
        <v>0</v>
      </c>
      <c r="AN63" s="57"/>
      <c r="AO63" s="104"/>
      <c r="AP63" s="103"/>
      <c r="AQ63" s="103"/>
    </row>
    <row r="64" spans="1:43" s="6" customFormat="1" ht="13.15" customHeight="1" thickBot="1" x14ac:dyDescent="0.25">
      <c r="A64" s="2"/>
      <c r="B64" s="5"/>
      <c r="C64" s="43"/>
      <c r="E64" s="58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104"/>
      <c r="AP64" s="103"/>
      <c r="AQ64" s="103"/>
    </row>
    <row r="65" spans="1:43" ht="12.75" customHeight="1" x14ac:dyDescent="0.2">
      <c r="A65" s="151"/>
      <c r="B65" s="152" t="s">
        <v>36</v>
      </c>
      <c r="C65" s="15"/>
      <c r="D65" s="154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28"/>
      <c r="AP65" s="155"/>
      <c r="AQ65" s="128"/>
    </row>
    <row r="66" spans="1:43" ht="12.75" customHeight="1" thickBot="1" x14ac:dyDescent="0.25">
      <c r="A66" s="156"/>
      <c r="B66" s="121"/>
      <c r="C66" s="157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59"/>
      <c r="AP66" s="158"/>
      <c r="AQ66" s="159"/>
    </row>
    <row r="67" spans="1:43" ht="13.15" customHeight="1" thickBot="1" x14ac:dyDescent="0.25">
      <c r="A67" s="16" t="s">
        <v>19</v>
      </c>
      <c r="B67" s="11"/>
      <c r="C67" s="42"/>
      <c r="D67" s="38">
        <f t="shared" ref="D67:AN67" si="16">SUM(D68:D77)</f>
        <v>33</v>
      </c>
      <c r="E67" s="38">
        <f t="shared" si="16"/>
        <v>60</v>
      </c>
      <c r="F67" s="38">
        <f t="shared" si="16"/>
        <v>0</v>
      </c>
      <c r="G67" s="38">
        <f t="shared" si="16"/>
        <v>0</v>
      </c>
      <c r="H67" s="38">
        <f t="shared" si="16"/>
        <v>0</v>
      </c>
      <c r="I67" s="38">
        <f t="shared" si="16"/>
        <v>0</v>
      </c>
      <c r="J67" s="38">
        <f t="shared" si="16"/>
        <v>0</v>
      </c>
      <c r="K67" s="38">
        <f t="shared" si="16"/>
        <v>0</v>
      </c>
      <c r="L67" s="38">
        <f t="shared" si="16"/>
        <v>0</v>
      </c>
      <c r="M67" s="38">
        <f t="shared" si="16"/>
        <v>0</v>
      </c>
      <c r="N67" s="38">
        <f t="shared" si="16"/>
        <v>0</v>
      </c>
      <c r="O67" s="38">
        <f t="shared" si="16"/>
        <v>0</v>
      </c>
      <c r="P67" s="38">
        <f t="shared" si="16"/>
        <v>0</v>
      </c>
      <c r="Q67" s="38">
        <f t="shared" si="16"/>
        <v>0</v>
      </c>
      <c r="R67" s="38">
        <f t="shared" si="16"/>
        <v>0</v>
      </c>
      <c r="S67" s="38">
        <f t="shared" si="16"/>
        <v>0</v>
      </c>
      <c r="T67" s="38">
        <f t="shared" si="16"/>
        <v>0</v>
      </c>
      <c r="U67" s="38">
        <f t="shared" si="16"/>
        <v>0</v>
      </c>
      <c r="V67" s="38">
        <f t="shared" si="16"/>
        <v>0</v>
      </c>
      <c r="W67" s="38">
        <f t="shared" si="16"/>
        <v>0</v>
      </c>
      <c r="X67" s="38">
        <f t="shared" si="16"/>
        <v>0</v>
      </c>
      <c r="Y67" s="38">
        <f t="shared" si="16"/>
        <v>0</v>
      </c>
      <c r="Z67" s="38">
        <f t="shared" si="16"/>
        <v>7</v>
      </c>
      <c r="AA67" s="38">
        <f t="shared" si="16"/>
        <v>2</v>
      </c>
      <c r="AB67" s="38">
        <f t="shared" si="16"/>
        <v>11</v>
      </c>
      <c r="AC67" s="38">
        <f t="shared" si="16"/>
        <v>0</v>
      </c>
      <c r="AD67" s="38">
        <f t="shared" si="16"/>
        <v>28</v>
      </c>
      <c r="AE67" s="38">
        <f t="shared" si="16"/>
        <v>4</v>
      </c>
      <c r="AF67" s="38">
        <f t="shared" si="16"/>
        <v>0</v>
      </c>
      <c r="AG67" s="38">
        <f t="shared" si="16"/>
        <v>8</v>
      </c>
      <c r="AH67" s="38">
        <f t="shared" si="16"/>
        <v>0</v>
      </c>
      <c r="AI67" s="38">
        <f t="shared" si="16"/>
        <v>17</v>
      </c>
      <c r="AJ67" s="38">
        <f t="shared" si="16"/>
        <v>0</v>
      </c>
      <c r="AK67" s="38">
        <f t="shared" si="16"/>
        <v>1</v>
      </c>
      <c r="AL67" s="8">
        <f t="shared" si="16"/>
        <v>0</v>
      </c>
      <c r="AM67" s="17">
        <f t="shared" si="16"/>
        <v>0</v>
      </c>
      <c r="AN67" s="132">
        <f t="shared" si="16"/>
        <v>15</v>
      </c>
      <c r="AO67" s="143"/>
      <c r="AP67" s="160"/>
      <c r="AQ67" s="143"/>
    </row>
    <row r="68" spans="1:43" s="26" customFormat="1" ht="13.15" customHeight="1" x14ac:dyDescent="0.2">
      <c r="A68" s="75">
        <v>1</v>
      </c>
      <c r="B68" s="105" t="s">
        <v>294</v>
      </c>
      <c r="C68" s="112" t="s">
        <v>39</v>
      </c>
      <c r="D68" s="79">
        <f t="shared" ref="D68:D77" si="17">SUM(F68:AN68)-E68</f>
        <v>2</v>
      </c>
      <c r="E68" s="72">
        <f t="shared" ref="E68:E77" si="18">J68+O68+T68+Y68+AD68+AI68+AN68</f>
        <v>4</v>
      </c>
      <c r="F68" s="86"/>
      <c r="G68" s="87"/>
      <c r="H68" s="87"/>
      <c r="I68" s="87"/>
      <c r="J68" s="88"/>
      <c r="K68" s="86"/>
      <c r="L68" s="87"/>
      <c r="M68" s="87"/>
      <c r="N68" s="87"/>
      <c r="O68" s="89"/>
      <c r="P68" s="90"/>
      <c r="Q68" s="87"/>
      <c r="R68" s="87"/>
      <c r="S68" s="87"/>
      <c r="T68" s="88"/>
      <c r="U68" s="86"/>
      <c r="V68" s="87"/>
      <c r="W68" s="87"/>
      <c r="X68" s="87"/>
      <c r="Y68" s="89"/>
      <c r="Z68" s="90">
        <v>2</v>
      </c>
      <c r="AA68" s="87">
        <v>0</v>
      </c>
      <c r="AB68" s="87">
        <v>0</v>
      </c>
      <c r="AC68" s="87" t="s">
        <v>34</v>
      </c>
      <c r="AD68" s="88">
        <v>4</v>
      </c>
      <c r="AE68" s="86"/>
      <c r="AF68" s="87"/>
      <c r="AG68" s="87"/>
      <c r="AH68" s="87"/>
      <c r="AI68" s="89"/>
      <c r="AJ68" s="86"/>
      <c r="AK68" s="87"/>
      <c r="AL68" s="87"/>
      <c r="AM68" s="87"/>
      <c r="AN68" s="89"/>
      <c r="AO68" s="129"/>
      <c r="AP68" s="140" t="s">
        <v>177</v>
      </c>
      <c r="AQ68" s="137" t="s">
        <v>39</v>
      </c>
    </row>
    <row r="69" spans="1:43" s="26" customFormat="1" ht="13.15" customHeight="1" x14ac:dyDescent="0.2">
      <c r="A69" s="76">
        <v>2</v>
      </c>
      <c r="B69" s="107" t="s">
        <v>297</v>
      </c>
      <c r="C69" s="96" t="s">
        <v>37</v>
      </c>
      <c r="D69" s="80">
        <f t="shared" si="17"/>
        <v>4</v>
      </c>
      <c r="E69" s="73">
        <f t="shared" si="18"/>
        <v>6</v>
      </c>
      <c r="F69" s="24"/>
      <c r="G69" s="22"/>
      <c r="H69" s="22"/>
      <c r="I69" s="22"/>
      <c r="J69" s="23"/>
      <c r="K69" s="24"/>
      <c r="L69" s="22"/>
      <c r="M69" s="22"/>
      <c r="N69" s="22"/>
      <c r="O69" s="25"/>
      <c r="P69" s="21"/>
      <c r="Q69" s="22"/>
      <c r="R69" s="22"/>
      <c r="S69" s="22"/>
      <c r="T69" s="23"/>
      <c r="U69" s="24"/>
      <c r="V69" s="22"/>
      <c r="W69" s="22"/>
      <c r="X69" s="22"/>
      <c r="Y69" s="25"/>
      <c r="Z69" s="21">
        <v>1</v>
      </c>
      <c r="AA69" s="22">
        <v>0</v>
      </c>
      <c r="AB69" s="22">
        <v>3</v>
      </c>
      <c r="AC69" s="22" t="s">
        <v>28</v>
      </c>
      <c r="AD69" s="23">
        <v>6</v>
      </c>
      <c r="AE69" s="24"/>
      <c r="AF69" s="22"/>
      <c r="AG69" s="22"/>
      <c r="AH69" s="22"/>
      <c r="AI69" s="25"/>
      <c r="AJ69" s="24"/>
      <c r="AK69" s="22"/>
      <c r="AL69" s="22"/>
      <c r="AM69" s="22"/>
      <c r="AN69" s="25"/>
      <c r="AO69" s="130" t="s">
        <v>104</v>
      </c>
      <c r="AP69" s="141" t="s">
        <v>178</v>
      </c>
      <c r="AQ69" s="138" t="s">
        <v>37</v>
      </c>
    </row>
    <row r="70" spans="1:43" s="26" customFormat="1" ht="12.75" customHeight="1" x14ac:dyDescent="0.2">
      <c r="A70" s="76">
        <v>3</v>
      </c>
      <c r="B70" s="107" t="s">
        <v>298</v>
      </c>
      <c r="C70" s="96" t="s">
        <v>38</v>
      </c>
      <c r="D70" s="80">
        <f t="shared" si="17"/>
        <v>4</v>
      </c>
      <c r="E70" s="73">
        <f t="shared" si="18"/>
        <v>6</v>
      </c>
      <c r="F70" s="30"/>
      <c r="G70" s="28"/>
      <c r="H70" s="28"/>
      <c r="I70" s="28"/>
      <c r="J70" s="29"/>
      <c r="K70" s="30"/>
      <c r="L70" s="28"/>
      <c r="M70" s="28"/>
      <c r="N70" s="28"/>
      <c r="O70" s="31"/>
      <c r="P70" s="27"/>
      <c r="Q70" s="28"/>
      <c r="R70" s="28"/>
      <c r="S70" s="28"/>
      <c r="T70" s="29"/>
      <c r="U70" s="30"/>
      <c r="V70" s="28"/>
      <c r="W70" s="28"/>
      <c r="X70" s="28"/>
      <c r="Y70" s="31"/>
      <c r="Z70" s="27"/>
      <c r="AA70" s="28"/>
      <c r="AB70" s="28"/>
      <c r="AC70" s="28"/>
      <c r="AD70" s="29"/>
      <c r="AE70" s="30">
        <v>1</v>
      </c>
      <c r="AF70" s="28">
        <v>0</v>
      </c>
      <c r="AG70" s="28">
        <v>3</v>
      </c>
      <c r="AH70" s="28" t="s">
        <v>28</v>
      </c>
      <c r="AI70" s="31">
        <v>6</v>
      </c>
      <c r="AJ70" s="30"/>
      <c r="AK70" s="28"/>
      <c r="AL70" s="28"/>
      <c r="AM70" s="28"/>
      <c r="AN70" s="31"/>
      <c r="AO70" s="130" t="s">
        <v>37</v>
      </c>
      <c r="AP70" s="141" t="s">
        <v>179</v>
      </c>
      <c r="AQ70" s="138" t="s">
        <v>38</v>
      </c>
    </row>
    <row r="71" spans="1:43" s="26" customFormat="1" ht="13.15" customHeight="1" x14ac:dyDescent="0.2">
      <c r="A71" s="76">
        <v>4</v>
      </c>
      <c r="B71" s="109" t="s">
        <v>299</v>
      </c>
      <c r="C71" s="96" t="s">
        <v>49</v>
      </c>
      <c r="D71" s="80">
        <f t="shared" si="17"/>
        <v>4</v>
      </c>
      <c r="E71" s="73">
        <f t="shared" si="18"/>
        <v>5</v>
      </c>
      <c r="F71" s="30"/>
      <c r="G71" s="28"/>
      <c r="H71" s="28"/>
      <c r="I71" s="28"/>
      <c r="J71" s="29"/>
      <c r="K71" s="30"/>
      <c r="L71" s="28"/>
      <c r="M71" s="28"/>
      <c r="N71" s="28"/>
      <c r="O71" s="31"/>
      <c r="P71" s="27"/>
      <c r="Q71" s="28"/>
      <c r="R71" s="28"/>
      <c r="S71" s="28"/>
      <c r="T71" s="29"/>
      <c r="U71" s="30"/>
      <c r="V71" s="28"/>
      <c r="W71" s="28"/>
      <c r="X71" s="28"/>
      <c r="Y71" s="31"/>
      <c r="Z71" s="27">
        <v>2</v>
      </c>
      <c r="AA71" s="28">
        <v>0</v>
      </c>
      <c r="AB71" s="28">
        <v>2</v>
      </c>
      <c r="AC71" s="28" t="s">
        <v>28</v>
      </c>
      <c r="AD71" s="29">
        <v>5</v>
      </c>
      <c r="AE71" s="30"/>
      <c r="AF71" s="28"/>
      <c r="AG71" s="28"/>
      <c r="AH71" s="28"/>
      <c r="AI71" s="31"/>
      <c r="AJ71" s="30"/>
      <c r="AK71" s="28"/>
      <c r="AL71" s="28"/>
      <c r="AM71" s="28"/>
      <c r="AN71" s="31"/>
      <c r="AO71" s="130" t="s">
        <v>31</v>
      </c>
      <c r="AP71" s="141" t="s">
        <v>180</v>
      </c>
      <c r="AQ71" s="138" t="s">
        <v>49</v>
      </c>
    </row>
    <row r="72" spans="1:43" s="26" customFormat="1" ht="13.15" customHeight="1" x14ac:dyDescent="0.2">
      <c r="A72" s="76">
        <v>5</v>
      </c>
      <c r="B72" s="109" t="s">
        <v>300</v>
      </c>
      <c r="C72" s="96" t="s">
        <v>50</v>
      </c>
      <c r="D72" s="80">
        <f t="shared" si="17"/>
        <v>4</v>
      </c>
      <c r="E72" s="73">
        <f t="shared" si="18"/>
        <v>5</v>
      </c>
      <c r="F72" s="30"/>
      <c r="G72" s="28"/>
      <c r="H72" s="28"/>
      <c r="I72" s="28"/>
      <c r="J72" s="31"/>
      <c r="K72" s="30"/>
      <c r="L72" s="28"/>
      <c r="M72" s="28"/>
      <c r="N72" s="28"/>
      <c r="O72" s="31"/>
      <c r="P72" s="27"/>
      <c r="Q72" s="28"/>
      <c r="R72" s="28"/>
      <c r="S72" s="28"/>
      <c r="T72" s="29"/>
      <c r="U72" s="30"/>
      <c r="V72" s="28"/>
      <c r="W72" s="28"/>
      <c r="X72" s="28"/>
      <c r="Y72" s="31"/>
      <c r="Z72" s="27"/>
      <c r="AA72" s="28"/>
      <c r="AB72" s="28"/>
      <c r="AC72" s="28"/>
      <c r="AD72" s="29"/>
      <c r="AE72" s="30">
        <v>2</v>
      </c>
      <c r="AF72" s="28">
        <v>0</v>
      </c>
      <c r="AG72" s="28">
        <v>2</v>
      </c>
      <c r="AH72" s="28" t="s">
        <v>28</v>
      </c>
      <c r="AI72" s="31">
        <v>5</v>
      </c>
      <c r="AJ72" s="30"/>
      <c r="AK72" s="28"/>
      <c r="AL72" s="28"/>
      <c r="AM72" s="28"/>
      <c r="AN72" s="31"/>
      <c r="AO72" s="130" t="s">
        <v>49</v>
      </c>
      <c r="AP72" s="141" t="s">
        <v>181</v>
      </c>
      <c r="AQ72" s="138" t="s">
        <v>50</v>
      </c>
    </row>
    <row r="73" spans="1:43" s="26" customFormat="1" ht="12.75" customHeight="1" x14ac:dyDescent="0.2">
      <c r="A73" s="76">
        <v>6</v>
      </c>
      <c r="B73" s="109" t="s">
        <v>301</v>
      </c>
      <c r="C73" s="96" t="s">
        <v>40</v>
      </c>
      <c r="D73" s="80">
        <f t="shared" si="17"/>
        <v>4</v>
      </c>
      <c r="E73" s="73">
        <f t="shared" si="18"/>
        <v>5</v>
      </c>
      <c r="F73" s="30"/>
      <c r="G73" s="28"/>
      <c r="H73" s="28"/>
      <c r="I73" s="28"/>
      <c r="J73" s="29"/>
      <c r="K73" s="30"/>
      <c r="L73" s="28"/>
      <c r="M73" s="28"/>
      <c r="N73" s="28"/>
      <c r="O73" s="31"/>
      <c r="P73" s="27"/>
      <c r="Q73" s="28"/>
      <c r="R73" s="28"/>
      <c r="S73" s="28"/>
      <c r="T73" s="29"/>
      <c r="U73" s="30"/>
      <c r="V73" s="28"/>
      <c r="W73" s="28"/>
      <c r="X73" s="28"/>
      <c r="Y73" s="31"/>
      <c r="Z73" s="27">
        <v>1</v>
      </c>
      <c r="AA73" s="28">
        <v>0</v>
      </c>
      <c r="AB73" s="28">
        <v>3</v>
      </c>
      <c r="AC73" s="28" t="s">
        <v>28</v>
      </c>
      <c r="AD73" s="29">
        <v>5</v>
      </c>
      <c r="AE73" s="30"/>
      <c r="AF73" s="28"/>
      <c r="AG73" s="28"/>
      <c r="AH73" s="28"/>
      <c r="AI73" s="31"/>
      <c r="AJ73" s="30"/>
      <c r="AK73" s="28"/>
      <c r="AL73" s="28"/>
      <c r="AM73" s="28"/>
      <c r="AN73" s="31"/>
      <c r="AO73" s="130" t="s">
        <v>30</v>
      </c>
      <c r="AP73" s="141" t="s">
        <v>182</v>
      </c>
      <c r="AQ73" s="138" t="s">
        <v>40</v>
      </c>
    </row>
    <row r="74" spans="1:43" s="26" customFormat="1" ht="13.15" customHeight="1" x14ac:dyDescent="0.2">
      <c r="A74" s="76">
        <v>7</v>
      </c>
      <c r="B74" s="109" t="s">
        <v>302</v>
      </c>
      <c r="C74" s="96" t="s">
        <v>41</v>
      </c>
      <c r="D74" s="80">
        <f t="shared" si="17"/>
        <v>4</v>
      </c>
      <c r="E74" s="73">
        <f t="shared" si="18"/>
        <v>6</v>
      </c>
      <c r="F74" s="30"/>
      <c r="G74" s="28"/>
      <c r="H74" s="28"/>
      <c r="I74" s="28"/>
      <c r="J74" s="29"/>
      <c r="K74" s="30"/>
      <c r="L74" s="28"/>
      <c r="M74" s="28"/>
      <c r="N74" s="28"/>
      <c r="O74" s="31"/>
      <c r="P74" s="27"/>
      <c r="Q74" s="28"/>
      <c r="R74" s="28"/>
      <c r="S74" s="28"/>
      <c r="T74" s="29"/>
      <c r="U74" s="30"/>
      <c r="V74" s="28"/>
      <c r="W74" s="28"/>
      <c r="X74" s="28"/>
      <c r="Y74" s="31"/>
      <c r="Z74" s="27"/>
      <c r="AA74" s="28"/>
      <c r="AB74" s="28"/>
      <c r="AC74" s="28"/>
      <c r="AD74" s="29"/>
      <c r="AE74" s="30">
        <v>1</v>
      </c>
      <c r="AF74" s="28">
        <v>0</v>
      </c>
      <c r="AG74" s="28">
        <v>3</v>
      </c>
      <c r="AH74" s="28" t="s">
        <v>28</v>
      </c>
      <c r="AI74" s="31">
        <v>6</v>
      </c>
      <c r="AJ74" s="30"/>
      <c r="AK74" s="28"/>
      <c r="AL74" s="28"/>
      <c r="AM74" s="28"/>
      <c r="AN74" s="31"/>
      <c r="AO74" s="130" t="s">
        <v>40</v>
      </c>
      <c r="AP74" s="141" t="s">
        <v>183</v>
      </c>
      <c r="AQ74" s="138" t="s">
        <v>41</v>
      </c>
    </row>
    <row r="75" spans="1:43" s="26" customFormat="1" ht="12.75" customHeight="1" x14ac:dyDescent="0.2">
      <c r="A75" s="76">
        <v>8</v>
      </c>
      <c r="B75" s="109" t="s">
        <v>295</v>
      </c>
      <c r="C75" s="96" t="s">
        <v>51</v>
      </c>
      <c r="D75" s="80">
        <f t="shared" si="17"/>
        <v>4</v>
      </c>
      <c r="E75" s="73">
        <f t="shared" si="18"/>
        <v>4</v>
      </c>
      <c r="F75" s="30"/>
      <c r="G75" s="28"/>
      <c r="H75" s="28"/>
      <c r="I75" s="28"/>
      <c r="J75" s="29"/>
      <c r="K75" s="30"/>
      <c r="L75" s="28"/>
      <c r="M75" s="28"/>
      <c r="N75" s="28"/>
      <c r="O75" s="31"/>
      <c r="P75" s="27"/>
      <c r="Q75" s="28"/>
      <c r="R75" s="28"/>
      <c r="S75" s="28"/>
      <c r="T75" s="29"/>
      <c r="U75" s="30"/>
      <c r="V75" s="28"/>
      <c r="W75" s="28"/>
      <c r="X75" s="28"/>
      <c r="Y75" s="31"/>
      <c r="Z75" s="27">
        <v>1</v>
      </c>
      <c r="AA75" s="28">
        <v>0</v>
      </c>
      <c r="AB75" s="28">
        <v>3</v>
      </c>
      <c r="AC75" s="28" t="s">
        <v>34</v>
      </c>
      <c r="AD75" s="29">
        <v>4</v>
      </c>
      <c r="AE75" s="30"/>
      <c r="AF75" s="28"/>
      <c r="AG75" s="28"/>
      <c r="AH75" s="28"/>
      <c r="AI75" s="31"/>
      <c r="AJ75" s="30"/>
      <c r="AK75" s="28"/>
      <c r="AL75" s="28"/>
      <c r="AM75" s="28"/>
      <c r="AN75" s="31"/>
      <c r="AO75" s="130" t="s">
        <v>103</v>
      </c>
      <c r="AP75" s="141" t="s">
        <v>184</v>
      </c>
      <c r="AQ75" s="138" t="s">
        <v>51</v>
      </c>
    </row>
    <row r="76" spans="1:43" s="26" customFormat="1" ht="13.15" customHeight="1" x14ac:dyDescent="0.2">
      <c r="A76" s="76">
        <v>9</v>
      </c>
      <c r="B76" s="109"/>
      <c r="C76" s="96" t="s">
        <v>25</v>
      </c>
      <c r="D76" s="80">
        <f t="shared" si="17"/>
        <v>2</v>
      </c>
      <c r="E76" s="73">
        <f t="shared" si="18"/>
        <v>4</v>
      </c>
      <c r="F76" s="30"/>
      <c r="G76" s="28"/>
      <c r="H76" s="28"/>
      <c r="I76" s="28"/>
      <c r="J76" s="29"/>
      <c r="K76" s="30"/>
      <c r="L76" s="28"/>
      <c r="M76" s="28"/>
      <c r="N76" s="28"/>
      <c r="O76" s="31"/>
      <c r="P76" s="27"/>
      <c r="Q76" s="28"/>
      <c r="R76" s="28"/>
      <c r="S76" s="28"/>
      <c r="T76" s="29"/>
      <c r="U76" s="30"/>
      <c r="V76" s="28"/>
      <c r="W76" s="28"/>
      <c r="X76" s="28"/>
      <c r="Y76" s="31"/>
      <c r="Z76" s="27">
        <v>0</v>
      </c>
      <c r="AA76" s="28">
        <v>2</v>
      </c>
      <c r="AB76" s="28">
        <v>0</v>
      </c>
      <c r="AC76" s="28" t="s">
        <v>34</v>
      </c>
      <c r="AD76" s="29">
        <v>4</v>
      </c>
      <c r="AE76" s="30"/>
      <c r="AF76" s="28"/>
      <c r="AG76" s="28"/>
      <c r="AH76" s="28"/>
      <c r="AI76" s="31"/>
      <c r="AJ76" s="30"/>
      <c r="AK76" s="28"/>
      <c r="AL76" s="28"/>
      <c r="AM76" s="28"/>
      <c r="AN76" s="31"/>
      <c r="AO76" s="130"/>
      <c r="AP76" s="141"/>
      <c r="AQ76" s="138"/>
    </row>
    <row r="77" spans="1:43" s="26" customFormat="1" ht="13.15" customHeight="1" thickBot="1" x14ac:dyDescent="0.25">
      <c r="A77" s="77">
        <v>10</v>
      </c>
      <c r="B77" s="110" t="s">
        <v>296</v>
      </c>
      <c r="C77" s="111" t="s">
        <v>20</v>
      </c>
      <c r="D77" s="81">
        <f t="shared" si="17"/>
        <v>1</v>
      </c>
      <c r="E77" s="74">
        <f t="shared" si="18"/>
        <v>15</v>
      </c>
      <c r="F77" s="91"/>
      <c r="G77" s="92"/>
      <c r="H77" s="92"/>
      <c r="I77" s="92"/>
      <c r="J77" s="93"/>
      <c r="K77" s="91"/>
      <c r="L77" s="92"/>
      <c r="M77" s="92"/>
      <c r="N77" s="92"/>
      <c r="O77" s="94"/>
      <c r="P77" s="95"/>
      <c r="Q77" s="92"/>
      <c r="R77" s="92"/>
      <c r="S77" s="92"/>
      <c r="T77" s="93"/>
      <c r="U77" s="91"/>
      <c r="V77" s="92"/>
      <c r="W77" s="92"/>
      <c r="X77" s="92"/>
      <c r="Y77" s="94"/>
      <c r="Z77" s="95"/>
      <c r="AA77" s="92"/>
      <c r="AB77" s="92"/>
      <c r="AC77" s="92"/>
      <c r="AD77" s="93"/>
      <c r="AE77" s="91"/>
      <c r="AF77" s="92"/>
      <c r="AG77" s="92"/>
      <c r="AH77" s="92"/>
      <c r="AI77" s="94"/>
      <c r="AJ77" s="91">
        <v>0</v>
      </c>
      <c r="AK77" s="92">
        <v>1</v>
      </c>
      <c r="AL77" s="92">
        <v>0</v>
      </c>
      <c r="AM77" s="92" t="s">
        <v>34</v>
      </c>
      <c r="AN77" s="94">
        <v>15</v>
      </c>
      <c r="AO77" s="131"/>
      <c r="AP77" s="142" t="s">
        <v>56</v>
      </c>
      <c r="AQ77" s="139" t="s">
        <v>20</v>
      </c>
    </row>
    <row r="78" spans="1:43" ht="13.15" customHeight="1" thickBot="1" x14ac:dyDescent="0.25">
      <c r="A78" s="61" t="s">
        <v>59</v>
      </c>
      <c r="B78" s="62"/>
      <c r="C78" s="63"/>
      <c r="D78" s="14">
        <f>D67+D59-D50</f>
        <v>153</v>
      </c>
      <c r="E78" s="14">
        <f>E67+E59</f>
        <v>210</v>
      </c>
      <c r="F78" s="14">
        <f>F67+F59-F50</f>
        <v>11</v>
      </c>
      <c r="G78" s="14">
        <f>G67+G59-G50</f>
        <v>9</v>
      </c>
      <c r="H78" s="14">
        <f>H67+H59-H50</f>
        <v>3</v>
      </c>
      <c r="I78" s="14">
        <f>I67+I59</f>
        <v>0</v>
      </c>
      <c r="J78" s="14">
        <f>J67+J59</f>
        <v>30</v>
      </c>
      <c r="K78" s="14">
        <f>K67+K59-K50</f>
        <v>10</v>
      </c>
      <c r="L78" s="14">
        <f>L67+L59-L50</f>
        <v>8</v>
      </c>
      <c r="M78" s="14">
        <f>M67+M59-M50</f>
        <v>4</v>
      </c>
      <c r="N78" s="14">
        <f>N67+N59</f>
        <v>0</v>
      </c>
      <c r="O78" s="14">
        <f>O67+O59</f>
        <v>28</v>
      </c>
      <c r="P78" s="14">
        <f>P67+P59-P50</f>
        <v>10</v>
      </c>
      <c r="Q78" s="14">
        <f>Q67+Q59-Q50</f>
        <v>10</v>
      </c>
      <c r="R78" s="14">
        <f>R67+R59-R50</f>
        <v>6</v>
      </c>
      <c r="S78" s="14">
        <f>S67+S59</f>
        <v>0</v>
      </c>
      <c r="T78" s="14">
        <f>T67+T59</f>
        <v>31</v>
      </c>
      <c r="U78" s="14">
        <f>U67+U59-U50</f>
        <v>14</v>
      </c>
      <c r="V78" s="14">
        <f>V67+V59-V50</f>
        <v>4</v>
      </c>
      <c r="W78" s="14">
        <f>W67+W59-W50</f>
        <v>10</v>
      </c>
      <c r="X78" s="14">
        <f>X67+X59</f>
        <v>0</v>
      </c>
      <c r="Y78" s="14">
        <f>Y67+Y59</f>
        <v>32</v>
      </c>
      <c r="Z78" s="14">
        <f>Z67+Z59-Z50</f>
        <v>9</v>
      </c>
      <c r="AA78" s="14">
        <f>AA67+AA59-AA50</f>
        <v>2</v>
      </c>
      <c r="AB78" s="14">
        <f>AB67+AB59-AB50</f>
        <v>13</v>
      </c>
      <c r="AC78" s="14">
        <f>AC67+AC59</f>
        <v>0</v>
      </c>
      <c r="AD78" s="14">
        <f>AD67+AD59</f>
        <v>32</v>
      </c>
      <c r="AE78" s="14">
        <f>AE67+AE59-AE50</f>
        <v>9</v>
      </c>
      <c r="AF78" s="14">
        <f>AF67+AF59-AF50</f>
        <v>0</v>
      </c>
      <c r="AG78" s="14">
        <f>AG67+AG59-AG50</f>
        <v>10</v>
      </c>
      <c r="AH78" s="14">
        <f>AH67+AH59</f>
        <v>0</v>
      </c>
      <c r="AI78" s="14">
        <f>AI67+AI59</f>
        <v>27</v>
      </c>
      <c r="AJ78" s="14">
        <f>AJ67+AJ59-AJ50</f>
        <v>7</v>
      </c>
      <c r="AK78" s="14">
        <f>AK67+AK59-AK50</f>
        <v>4</v>
      </c>
      <c r="AL78" s="14">
        <f>AL67+AL59-AL50</f>
        <v>0</v>
      </c>
      <c r="AM78" s="14">
        <f>AM67+AM59</f>
        <v>0</v>
      </c>
      <c r="AN78" s="14">
        <f>AN67+AN59</f>
        <v>30</v>
      </c>
      <c r="AO78" s="103"/>
      <c r="AP78" s="103"/>
      <c r="AQ78" s="103"/>
    </row>
    <row r="79" spans="1:43" ht="13.15" customHeight="1" x14ac:dyDescent="0.2">
      <c r="A79" s="49"/>
      <c r="B79" s="113"/>
      <c r="C79" s="113" t="s">
        <v>21</v>
      </c>
      <c r="D79" s="50"/>
      <c r="E79" s="50"/>
      <c r="F79" s="50"/>
      <c r="G79" s="50"/>
      <c r="H79" s="50"/>
      <c r="I79" s="50">
        <f>I60+COUNTIF(I68:I77,"s")</f>
        <v>0</v>
      </c>
      <c r="J79" s="50"/>
      <c r="K79" s="50"/>
      <c r="L79" s="50"/>
      <c r="M79" s="50"/>
      <c r="N79" s="50">
        <f>N60+COUNTIF(N68:N77,"s")</f>
        <v>0</v>
      </c>
      <c r="O79" s="50"/>
      <c r="P79" s="50"/>
      <c r="Q79" s="50"/>
      <c r="R79" s="50"/>
      <c r="S79" s="50">
        <f>S60+COUNTIF(S68:S77,"s")</f>
        <v>0</v>
      </c>
      <c r="T79" s="50"/>
      <c r="U79" s="50"/>
      <c r="V79" s="50"/>
      <c r="W79" s="50"/>
      <c r="X79" s="50">
        <f>X60+COUNTIF(X68:X77,"s")</f>
        <v>0</v>
      </c>
      <c r="Y79" s="50"/>
      <c r="Z79" s="50"/>
      <c r="AA79" s="50"/>
      <c r="AB79" s="50"/>
      <c r="AC79" s="50">
        <f>AC60+COUNTIF(AC68:AC77,"s")</f>
        <v>0</v>
      </c>
      <c r="AD79" s="50"/>
      <c r="AE79" s="50"/>
      <c r="AF79" s="50"/>
      <c r="AG79" s="50"/>
      <c r="AH79" s="50">
        <f>AH60+COUNTIF(AH68:AH77,"s")</f>
        <v>0</v>
      </c>
      <c r="AI79" s="50"/>
      <c r="AJ79" s="50"/>
      <c r="AK79" s="50"/>
      <c r="AL79" s="50"/>
      <c r="AM79" s="50">
        <f>AM60+COUNTIF(AM68:AM77,"s")</f>
        <v>0</v>
      </c>
      <c r="AN79" s="51"/>
      <c r="AO79" s="103"/>
      <c r="AP79" s="103"/>
      <c r="AQ79" s="103"/>
    </row>
    <row r="80" spans="1:43" ht="13.15" customHeight="1" x14ac:dyDescent="0.2">
      <c r="A80" s="52"/>
      <c r="B80" s="114"/>
      <c r="C80" s="114" t="s">
        <v>22</v>
      </c>
      <c r="D80" s="53"/>
      <c r="E80" s="53"/>
      <c r="F80" s="53"/>
      <c r="G80" s="53"/>
      <c r="H80" s="53"/>
      <c r="I80" s="53">
        <f>I61+COUNTIF(I68:I77,"v")</f>
        <v>2</v>
      </c>
      <c r="J80" s="53"/>
      <c r="K80" s="53"/>
      <c r="L80" s="53"/>
      <c r="M80" s="53"/>
      <c r="N80" s="53">
        <f>N61+COUNTIF(N68:N77,"v")</f>
        <v>3</v>
      </c>
      <c r="O80" s="53"/>
      <c r="P80" s="53"/>
      <c r="Q80" s="53"/>
      <c r="R80" s="53"/>
      <c r="S80" s="53">
        <f>S61+COUNTIF(S68:S77,"v")</f>
        <v>4</v>
      </c>
      <c r="T80" s="53"/>
      <c r="U80" s="53"/>
      <c r="V80" s="53"/>
      <c r="W80" s="53"/>
      <c r="X80" s="53">
        <f>X61+COUNTIF(X68:X77,"v")</f>
        <v>3</v>
      </c>
      <c r="Y80" s="53"/>
      <c r="Z80" s="53"/>
      <c r="AA80" s="53"/>
      <c r="AB80" s="53"/>
      <c r="AC80" s="53">
        <f>AC61+COUNTIF(AC68:AC77,"v")</f>
        <v>4</v>
      </c>
      <c r="AD80" s="53"/>
      <c r="AE80" s="53"/>
      <c r="AF80" s="53"/>
      <c r="AG80" s="53"/>
      <c r="AH80" s="53">
        <f>AH61+COUNTIF(AH68:AH77,"v")</f>
        <v>3</v>
      </c>
      <c r="AI80" s="53"/>
      <c r="AJ80" s="53"/>
      <c r="AK80" s="53"/>
      <c r="AL80" s="53"/>
      <c r="AM80" s="53">
        <f>AM61+COUNTIF(AM68:AM77,"v")</f>
        <v>0</v>
      </c>
      <c r="AN80" s="54"/>
      <c r="AO80" s="103"/>
      <c r="AP80" s="103"/>
      <c r="AQ80" s="103"/>
    </row>
    <row r="81" spans="1:43" ht="13.15" customHeight="1" x14ac:dyDescent="0.2">
      <c r="A81" s="52"/>
      <c r="B81" s="114"/>
      <c r="C81" s="114" t="s">
        <v>33</v>
      </c>
      <c r="D81" s="53"/>
      <c r="E81" s="53"/>
      <c r="F81" s="53"/>
      <c r="G81" s="53"/>
      <c r="H81" s="53"/>
      <c r="I81" s="53">
        <f>I62+COUNTIF(I68:I77,"é")</f>
        <v>5</v>
      </c>
      <c r="J81" s="53"/>
      <c r="K81" s="53"/>
      <c r="L81" s="53"/>
      <c r="M81" s="53"/>
      <c r="N81" s="53">
        <f>N62+COUNTIF(N68:N77,"é")</f>
        <v>4</v>
      </c>
      <c r="O81" s="53"/>
      <c r="P81" s="53"/>
      <c r="Q81" s="53"/>
      <c r="R81" s="53"/>
      <c r="S81" s="53">
        <f>S62+COUNTIF(S68:S77,"é")</f>
        <v>4</v>
      </c>
      <c r="T81" s="53"/>
      <c r="U81" s="53"/>
      <c r="V81" s="53"/>
      <c r="W81" s="53"/>
      <c r="X81" s="53">
        <f>X62+COUNTIF(X68:X77,"é")</f>
        <v>5</v>
      </c>
      <c r="Y81" s="53"/>
      <c r="Z81" s="53"/>
      <c r="AA81" s="53"/>
      <c r="AB81" s="53"/>
      <c r="AC81" s="53">
        <f>AC62+COUNTIF(AC68:AC77,"é")</f>
        <v>3</v>
      </c>
      <c r="AD81" s="53"/>
      <c r="AE81" s="53"/>
      <c r="AF81" s="53"/>
      <c r="AG81" s="53"/>
      <c r="AH81" s="53">
        <f>AH62+COUNTIF(AH68:AH77,"é")</f>
        <v>3</v>
      </c>
      <c r="AI81" s="53"/>
      <c r="AJ81" s="53"/>
      <c r="AK81" s="53"/>
      <c r="AL81" s="53"/>
      <c r="AM81" s="53">
        <f>AM62+COUNTIF(AM68:AM77,"é")</f>
        <v>5</v>
      </c>
      <c r="AN81" s="54"/>
      <c r="AO81" s="103"/>
      <c r="AP81" s="103"/>
      <c r="AQ81" s="103"/>
    </row>
    <row r="82" spans="1:43" ht="16.5" customHeight="1" thickBot="1" x14ac:dyDescent="0.25">
      <c r="A82" s="55"/>
      <c r="B82" s="115"/>
      <c r="C82" s="115" t="s">
        <v>48</v>
      </c>
      <c r="D82" s="56"/>
      <c r="E82" s="56"/>
      <c r="F82" s="56"/>
      <c r="G82" s="56"/>
      <c r="H82" s="56"/>
      <c r="I82" s="56">
        <f>I63+COUNTIF(I68:I77,"a")</f>
        <v>1</v>
      </c>
      <c r="J82" s="56"/>
      <c r="K82" s="56"/>
      <c r="L82" s="56"/>
      <c r="M82" s="56"/>
      <c r="N82" s="56">
        <f>N63+COUNTIF(N68:N77,"a")</f>
        <v>1</v>
      </c>
      <c r="O82" s="56"/>
      <c r="P82" s="56"/>
      <c r="Q82" s="56"/>
      <c r="R82" s="56"/>
      <c r="S82" s="56">
        <f>S63+COUNTIF(S68:S77,"a")</f>
        <v>1</v>
      </c>
      <c r="T82" s="56"/>
      <c r="U82" s="56"/>
      <c r="V82" s="56"/>
      <c r="W82" s="56"/>
      <c r="X82" s="56">
        <f>X63+COUNTIF(X68:X77,"a")</f>
        <v>0</v>
      </c>
      <c r="Y82" s="56"/>
      <c r="Z82" s="56"/>
      <c r="AA82" s="56"/>
      <c r="AB82" s="56"/>
      <c r="AC82" s="56">
        <f>AC63+COUNTIF(AC68:AC77,"a")</f>
        <v>0</v>
      </c>
      <c r="AD82" s="56"/>
      <c r="AE82" s="56"/>
      <c r="AF82" s="56"/>
      <c r="AG82" s="56"/>
      <c r="AH82" s="56">
        <f>AH63+COUNTIF(AH68:AH77,"a")</f>
        <v>1</v>
      </c>
      <c r="AI82" s="56"/>
      <c r="AJ82" s="56"/>
      <c r="AK82" s="56"/>
      <c r="AL82" s="56"/>
      <c r="AM82" s="56">
        <f>AM63+COUNTIF(AM68:AM77,"a")</f>
        <v>0</v>
      </c>
      <c r="AN82" s="57"/>
      <c r="AO82" s="103"/>
      <c r="AP82" s="103"/>
      <c r="AQ82" s="103"/>
    </row>
    <row r="83" spans="1:43" ht="13.5" thickBot="1" x14ac:dyDescent="0.25">
      <c r="F83" s="64"/>
      <c r="K83" s="64"/>
      <c r="P83" s="64"/>
      <c r="AO83" s="103"/>
      <c r="AP83" s="103"/>
      <c r="AQ83" s="103"/>
    </row>
    <row r="84" spans="1:43" ht="13.15" customHeight="1" thickBot="1" x14ac:dyDescent="0.25">
      <c r="B84" s="65" t="s">
        <v>2</v>
      </c>
      <c r="C84" s="16" t="s">
        <v>64</v>
      </c>
      <c r="D84" s="66" t="s">
        <v>237</v>
      </c>
      <c r="E84" s="44" t="s">
        <v>26</v>
      </c>
      <c r="F84" s="67"/>
      <c r="AO84" s="103"/>
      <c r="AP84" s="103"/>
      <c r="AQ84" s="103"/>
    </row>
    <row r="85" spans="1:43" ht="13.15" customHeight="1" thickBot="1" x14ac:dyDescent="0.25">
      <c r="B85" s="116" t="s">
        <v>210</v>
      </c>
      <c r="C85" s="116" t="s">
        <v>209</v>
      </c>
      <c r="D85" s="41">
        <v>2</v>
      </c>
      <c r="E85" s="60">
        <v>4</v>
      </c>
      <c r="F85" s="59"/>
      <c r="AO85" s="103"/>
      <c r="AP85" s="144" t="s">
        <v>217</v>
      </c>
      <c r="AQ85" s="143" t="s">
        <v>218</v>
      </c>
    </row>
    <row r="86" spans="1:43" ht="13.15" customHeight="1" x14ac:dyDescent="0.2">
      <c r="B86" s="117" t="s">
        <v>106</v>
      </c>
      <c r="C86" s="116" t="s">
        <v>65</v>
      </c>
      <c r="D86" s="41">
        <v>2</v>
      </c>
      <c r="E86" s="60">
        <v>4</v>
      </c>
      <c r="F86" s="59"/>
    </row>
    <row r="87" spans="1:43" ht="13.15" customHeight="1" thickBot="1" x14ac:dyDescent="0.25">
      <c r="B87" s="118" t="s">
        <v>107</v>
      </c>
      <c r="C87" s="119" t="s">
        <v>66</v>
      </c>
      <c r="D87" s="68">
        <v>2</v>
      </c>
      <c r="E87" s="69">
        <v>4</v>
      </c>
      <c r="F87" s="59"/>
      <c r="AP87" s="5" t="s">
        <v>236</v>
      </c>
      <c r="AQ87" s="5"/>
    </row>
    <row r="88" spans="1:43" ht="23.25" thickBot="1" x14ac:dyDescent="0.25">
      <c r="AO88" s="161" t="s">
        <v>246</v>
      </c>
      <c r="AP88" s="5" t="s">
        <v>238</v>
      </c>
      <c r="AQ88" s="5"/>
    </row>
    <row r="89" spans="1:43" ht="13.5" thickBot="1" x14ac:dyDescent="0.25">
      <c r="B89" s="65" t="s">
        <v>2</v>
      </c>
      <c r="C89" s="16" t="s">
        <v>67</v>
      </c>
      <c r="D89" s="66" t="s">
        <v>237</v>
      </c>
      <c r="E89" s="44" t="s">
        <v>26</v>
      </c>
      <c r="F89" s="70"/>
      <c r="G89" s="71"/>
      <c r="H89" s="67"/>
      <c r="AO89" s="2" t="s">
        <v>247</v>
      </c>
      <c r="AP89" s="140" t="s">
        <v>223</v>
      </c>
      <c r="AQ89" s="137" t="s">
        <v>224</v>
      </c>
    </row>
    <row r="90" spans="1:43" ht="12.75" x14ac:dyDescent="0.2">
      <c r="B90" s="116" t="s">
        <v>243</v>
      </c>
      <c r="C90" s="116" t="s">
        <v>93</v>
      </c>
      <c r="D90" s="41">
        <v>2</v>
      </c>
      <c r="E90" s="60">
        <v>4</v>
      </c>
      <c r="F90" s="70"/>
      <c r="G90" s="59"/>
      <c r="H90" s="59"/>
      <c r="AO90" s="2" t="s">
        <v>247</v>
      </c>
      <c r="AP90" s="141" t="s">
        <v>221</v>
      </c>
      <c r="AQ90" s="138" t="s">
        <v>222</v>
      </c>
    </row>
    <row r="91" spans="1:43" ht="26.25" thickBot="1" x14ac:dyDescent="0.25">
      <c r="B91" s="119" t="s">
        <v>244</v>
      </c>
      <c r="C91" s="119" t="s">
        <v>94</v>
      </c>
      <c r="D91" s="68">
        <v>2</v>
      </c>
      <c r="E91" s="69">
        <v>4</v>
      </c>
      <c r="F91" s="70"/>
      <c r="G91" s="59"/>
      <c r="H91" s="59"/>
      <c r="AO91" s="162" t="s">
        <v>248</v>
      </c>
      <c r="AP91" s="141" t="s">
        <v>219</v>
      </c>
      <c r="AQ91" s="138" t="s">
        <v>220</v>
      </c>
    </row>
    <row r="92" spans="1:43" ht="12.75" x14ac:dyDescent="0.2">
      <c r="F92" s="59"/>
      <c r="G92" s="59"/>
      <c r="H92" s="59"/>
      <c r="AO92" s="184" t="s">
        <v>249</v>
      </c>
      <c r="AP92" s="145" t="s">
        <v>225</v>
      </c>
      <c r="AQ92" s="138" t="s">
        <v>226</v>
      </c>
    </row>
    <row r="93" spans="1:43" ht="12.75" x14ac:dyDescent="0.2">
      <c r="AO93" s="184"/>
      <c r="AP93" s="145" t="s">
        <v>227</v>
      </c>
      <c r="AQ93" s="138" t="s">
        <v>228</v>
      </c>
    </row>
    <row r="94" spans="1:43" ht="22.5" x14ac:dyDescent="0.2">
      <c r="B94" s="2" t="s">
        <v>312</v>
      </c>
      <c r="AO94" s="163" t="s">
        <v>250</v>
      </c>
      <c r="AP94" s="145" t="s">
        <v>229</v>
      </c>
      <c r="AQ94" s="138" t="s">
        <v>230</v>
      </c>
    </row>
    <row r="95" spans="1:43" ht="39" thickBot="1" x14ac:dyDescent="0.25">
      <c r="B95" s="3"/>
      <c r="D95" s="4"/>
      <c r="E95" s="4"/>
      <c r="AO95" s="162" t="s">
        <v>251</v>
      </c>
      <c r="AP95" s="146" t="s">
        <v>231</v>
      </c>
      <c r="AQ95" s="139" t="s">
        <v>232</v>
      </c>
    </row>
  </sheetData>
  <autoFilter ref="A7:AQ63" xr:uid="{00000000-0001-0000-0000-000000000000}">
    <filterColumn colId="41" showButton="0"/>
  </autoFilter>
  <mergeCells count="11">
    <mergeCell ref="A5:A7"/>
    <mergeCell ref="B5:B7"/>
    <mergeCell ref="C5:C7"/>
    <mergeCell ref="D5:D7"/>
    <mergeCell ref="AO92:AO93"/>
    <mergeCell ref="E1:AO1"/>
    <mergeCell ref="E2:AO2"/>
    <mergeCell ref="AP5:AQ7"/>
    <mergeCell ref="F5:AN5"/>
    <mergeCell ref="E5:E7"/>
    <mergeCell ref="AO5:AO7"/>
  </mergeCells>
  <printOptions horizontalCentered="1"/>
  <pageMargins left="0.59055118110236227" right="0.59055118110236227" top="0.43307086614173229" bottom="0.31496062992125984" header="0.51181102362204722" footer="0.27559055118110237"/>
  <pageSetup paperSize="9" scale="54" fitToWidth="0" fitToHeight="0" orientation="landscape" r:id="rId1"/>
  <headerFooter alignWithMargins="0">
    <oddFooter>&amp;R  &amp;P/&amp;N</oddFooter>
  </headerFooter>
  <rowBreaks count="1" manualBreakCount="1">
    <brk id="64" max="16383" man="1"/>
  </rowBreaks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23BC6-612F-44D0-8D30-DAE2B91E2D99}">
  <sheetPr codeName="Munka5"/>
  <dimension ref="A1:AQ95"/>
  <sheetViews>
    <sheetView view="pageBreakPreview" zoomScale="70" zoomScaleNormal="70" zoomScaleSheetLayoutView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R23" sqref="R23"/>
    </sheetView>
  </sheetViews>
  <sheetFormatPr defaultColWidth="9.28515625" defaultRowHeight="13.15" customHeight="1" x14ac:dyDescent="0.2"/>
  <cols>
    <col min="1" max="1" width="4.7109375" style="2" customWidth="1"/>
    <col min="2" max="2" width="13.85546875" style="5" customWidth="1"/>
    <col min="3" max="3" width="17.140625" style="5" customWidth="1"/>
    <col min="4" max="4" width="4.140625" style="2" customWidth="1"/>
    <col min="5" max="5" width="5.7109375" style="2" customWidth="1"/>
    <col min="6" max="7" width="3.7109375" style="2" bestFit="1" customWidth="1"/>
    <col min="8" max="8" width="3" style="2" bestFit="1" customWidth="1"/>
    <col min="9" max="9" width="2.7109375" style="2" bestFit="1" customWidth="1"/>
    <col min="10" max="11" width="3.7109375" style="2" bestFit="1" customWidth="1"/>
    <col min="12" max="12" width="3.5703125" style="2" bestFit="1" customWidth="1"/>
    <col min="13" max="13" width="3" style="2" bestFit="1" customWidth="1"/>
    <col min="14" max="14" width="2.7109375" style="2" bestFit="1" customWidth="1"/>
    <col min="15" max="17" width="3.7109375" style="2" bestFit="1" customWidth="1"/>
    <col min="18" max="18" width="3" style="2" bestFit="1" customWidth="1"/>
    <col min="19" max="19" width="2.7109375" style="2" bestFit="1" customWidth="1"/>
    <col min="20" max="21" width="3.7109375" style="2" bestFit="1" customWidth="1"/>
    <col min="22" max="22" width="3.5703125" style="2" bestFit="1" customWidth="1"/>
    <col min="23" max="23" width="3.7109375" style="2" bestFit="1" customWidth="1"/>
    <col min="24" max="24" width="2.7109375" style="2" bestFit="1" customWidth="1"/>
    <col min="25" max="25" width="3.7109375" style="2" bestFit="1" customWidth="1"/>
    <col min="26" max="26" width="3" style="2" bestFit="1" customWidth="1"/>
    <col min="27" max="27" width="3.5703125" style="2" bestFit="1" customWidth="1"/>
    <col min="28" max="28" width="3" style="2" bestFit="1" customWidth="1"/>
    <col min="29" max="29" width="2.7109375" style="2" bestFit="1" customWidth="1"/>
    <col min="30" max="31" width="3" style="2" bestFit="1" customWidth="1"/>
    <col min="32" max="32" width="3.5703125" style="2" bestFit="1" customWidth="1"/>
    <col min="33" max="33" width="3" style="2" bestFit="1" customWidth="1"/>
    <col min="34" max="34" width="2.7109375" style="2" bestFit="1" customWidth="1"/>
    <col min="35" max="35" width="3.7109375" style="2" bestFit="1" customWidth="1"/>
    <col min="36" max="36" width="3" style="2" bestFit="1" customWidth="1"/>
    <col min="37" max="37" width="3.5703125" style="2" bestFit="1" customWidth="1"/>
    <col min="38" max="39" width="2.7109375" style="2" bestFit="1" customWidth="1"/>
    <col min="40" max="40" width="3.7109375" style="2" bestFit="1" customWidth="1"/>
    <col min="41" max="41" width="29.140625" style="2" bestFit="1" customWidth="1"/>
    <col min="42" max="42" width="35" style="2" customWidth="1"/>
    <col min="43" max="43" width="56.28515625" style="2" customWidth="1"/>
    <col min="44" max="16384" width="9.28515625" style="2"/>
  </cols>
  <sheetData>
    <row r="1" spans="1:43" ht="20.45" customHeight="1" x14ac:dyDescent="0.2">
      <c r="A1" s="125" t="s">
        <v>187</v>
      </c>
      <c r="E1" s="164" t="s">
        <v>189</v>
      </c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25"/>
      <c r="AQ1" s="125"/>
    </row>
    <row r="2" spans="1:43" ht="20.45" customHeight="1" x14ac:dyDescent="0.2">
      <c r="A2" s="126" t="s">
        <v>92</v>
      </c>
      <c r="B2" s="3"/>
      <c r="C2" s="3"/>
      <c r="D2" s="4"/>
      <c r="E2" s="165" t="s">
        <v>313</v>
      </c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"/>
      <c r="AQ2" s="1"/>
    </row>
    <row r="3" spans="1:43" ht="15.75" x14ac:dyDescent="0.2">
      <c r="B3" s="3"/>
      <c r="C3" s="3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Q3" s="1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43" s="6" customFormat="1" ht="13.5" thickBot="1" x14ac:dyDescent="0.25">
      <c r="A4" s="123"/>
      <c r="B4" s="121"/>
      <c r="C4" s="121"/>
      <c r="D4" s="123"/>
      <c r="E4" s="124" t="s">
        <v>0</v>
      </c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3" s="6" customFormat="1" ht="13.5" thickBot="1" x14ac:dyDescent="0.25">
      <c r="A5" s="178" t="s">
        <v>1</v>
      </c>
      <c r="B5" s="175" t="s">
        <v>2</v>
      </c>
      <c r="C5" s="166" t="s">
        <v>3</v>
      </c>
      <c r="D5" s="181" t="s">
        <v>4</v>
      </c>
      <c r="E5" s="175" t="s">
        <v>26</v>
      </c>
      <c r="F5" s="172" t="s">
        <v>5</v>
      </c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4"/>
      <c r="AO5" s="175" t="s">
        <v>6</v>
      </c>
      <c r="AP5" s="166" t="s">
        <v>146</v>
      </c>
      <c r="AQ5" s="167"/>
    </row>
    <row r="6" spans="1:43" s="6" customFormat="1" ht="13.5" thickBot="1" x14ac:dyDescent="0.25">
      <c r="A6" s="179"/>
      <c r="B6" s="176"/>
      <c r="C6" s="168"/>
      <c r="D6" s="182"/>
      <c r="E6" s="176"/>
      <c r="F6" s="8"/>
      <c r="G6" s="8"/>
      <c r="H6" s="8" t="s">
        <v>7</v>
      </c>
      <c r="I6" s="8"/>
      <c r="J6" s="10"/>
      <c r="K6" s="8"/>
      <c r="L6" s="8"/>
      <c r="M6" s="8" t="s">
        <v>8</v>
      </c>
      <c r="N6" s="8"/>
      <c r="O6" s="10"/>
      <c r="P6" s="8"/>
      <c r="Q6" s="8"/>
      <c r="R6" s="11" t="s">
        <v>9</v>
      </c>
      <c r="S6" s="8"/>
      <c r="T6" s="10"/>
      <c r="U6" s="8"/>
      <c r="V6" s="8"/>
      <c r="W6" s="11" t="s">
        <v>10</v>
      </c>
      <c r="X6" s="8"/>
      <c r="Y6" s="10"/>
      <c r="Z6" s="8"/>
      <c r="AA6" s="8"/>
      <c r="AB6" s="11" t="s">
        <v>11</v>
      </c>
      <c r="AC6" s="8"/>
      <c r="AD6" s="10"/>
      <c r="AE6" s="7"/>
      <c r="AF6" s="8"/>
      <c r="AG6" s="8" t="s">
        <v>12</v>
      </c>
      <c r="AH6" s="8"/>
      <c r="AI6" s="10"/>
      <c r="AJ6" s="7"/>
      <c r="AK6" s="8"/>
      <c r="AL6" s="8" t="s">
        <v>13</v>
      </c>
      <c r="AM6" s="8"/>
      <c r="AN6" s="10"/>
      <c r="AO6" s="176"/>
      <c r="AP6" s="168"/>
      <c r="AQ6" s="169"/>
    </row>
    <row r="7" spans="1:43" s="6" customFormat="1" ht="13.5" thickBot="1" x14ac:dyDescent="0.25">
      <c r="A7" s="180"/>
      <c r="B7" s="177"/>
      <c r="C7" s="170"/>
      <c r="D7" s="183"/>
      <c r="E7" s="177"/>
      <c r="F7" s="147" t="s">
        <v>14</v>
      </c>
      <c r="G7" s="147" t="s">
        <v>15</v>
      </c>
      <c r="H7" s="147" t="s">
        <v>16</v>
      </c>
      <c r="I7" s="147" t="s">
        <v>17</v>
      </c>
      <c r="J7" s="148" t="s">
        <v>18</v>
      </c>
      <c r="K7" s="7" t="s">
        <v>14</v>
      </c>
      <c r="L7" s="8" t="s">
        <v>15</v>
      </c>
      <c r="M7" s="8" t="s">
        <v>16</v>
      </c>
      <c r="N7" s="8" t="s">
        <v>17</v>
      </c>
      <c r="O7" s="10" t="s">
        <v>18</v>
      </c>
      <c r="P7" s="8" t="s">
        <v>14</v>
      </c>
      <c r="Q7" s="8" t="s">
        <v>15</v>
      </c>
      <c r="R7" s="8" t="s">
        <v>16</v>
      </c>
      <c r="S7" s="8" t="s">
        <v>17</v>
      </c>
      <c r="T7" s="12" t="s">
        <v>18</v>
      </c>
      <c r="U7" s="7" t="s">
        <v>14</v>
      </c>
      <c r="V7" s="8" t="s">
        <v>15</v>
      </c>
      <c r="W7" s="8" t="s">
        <v>16</v>
      </c>
      <c r="X7" s="8" t="s">
        <v>17</v>
      </c>
      <c r="Y7" s="10" t="s">
        <v>18</v>
      </c>
      <c r="Z7" s="8" t="s">
        <v>14</v>
      </c>
      <c r="AA7" s="8" t="s">
        <v>15</v>
      </c>
      <c r="AB7" s="8" t="s">
        <v>16</v>
      </c>
      <c r="AC7" s="8" t="s">
        <v>17</v>
      </c>
      <c r="AD7" s="10" t="s">
        <v>18</v>
      </c>
      <c r="AE7" s="147" t="s">
        <v>14</v>
      </c>
      <c r="AF7" s="147" t="s">
        <v>15</v>
      </c>
      <c r="AG7" s="147" t="s">
        <v>16</v>
      </c>
      <c r="AH7" s="147" t="s">
        <v>17</v>
      </c>
      <c r="AI7" s="149" t="s">
        <v>18</v>
      </c>
      <c r="AJ7" s="147" t="s">
        <v>14</v>
      </c>
      <c r="AK7" s="147" t="s">
        <v>15</v>
      </c>
      <c r="AL7" s="147" t="s">
        <v>16</v>
      </c>
      <c r="AM7" s="147" t="s">
        <v>17</v>
      </c>
      <c r="AN7" s="149" t="s">
        <v>18</v>
      </c>
      <c r="AO7" s="177"/>
      <c r="AP7" s="170"/>
      <c r="AQ7" s="171"/>
    </row>
    <row r="8" spans="1:43" s="20" customFormat="1" ht="13.15" customHeight="1" thickBot="1" x14ac:dyDescent="0.25">
      <c r="A8" s="16" t="s">
        <v>60</v>
      </c>
      <c r="B8" s="11"/>
      <c r="C8" s="12"/>
      <c r="D8" s="78">
        <f t="shared" ref="D8:AN8" si="0">SUM(D9:D16)</f>
        <v>140</v>
      </c>
      <c r="E8" s="44">
        <f t="shared" si="0"/>
        <v>33</v>
      </c>
      <c r="F8" s="38">
        <f>SUM(F9:F16)</f>
        <v>35</v>
      </c>
      <c r="G8" s="18">
        <f>SUM(G9:G16)</f>
        <v>20</v>
      </c>
      <c r="H8" s="18">
        <f>SUM(H9:H16)</f>
        <v>5</v>
      </c>
      <c r="I8" s="18">
        <f>SUM(I9:I16)</f>
        <v>0</v>
      </c>
      <c r="J8" s="19">
        <f>SUM(J9:J16)</f>
        <v>16</v>
      </c>
      <c r="K8" s="18">
        <f t="shared" si="0"/>
        <v>20</v>
      </c>
      <c r="L8" s="18">
        <f t="shared" si="0"/>
        <v>20</v>
      </c>
      <c r="M8" s="18">
        <f t="shared" si="0"/>
        <v>0</v>
      </c>
      <c r="N8" s="18">
        <f t="shared" si="0"/>
        <v>0</v>
      </c>
      <c r="O8" s="19">
        <f t="shared" si="0"/>
        <v>9</v>
      </c>
      <c r="P8" s="18">
        <f t="shared" si="0"/>
        <v>10</v>
      </c>
      <c r="Q8" s="18">
        <f t="shared" si="0"/>
        <v>10</v>
      </c>
      <c r="R8" s="18">
        <f t="shared" si="0"/>
        <v>0</v>
      </c>
      <c r="S8" s="18">
        <f t="shared" si="0"/>
        <v>0</v>
      </c>
      <c r="T8" s="19">
        <f t="shared" si="0"/>
        <v>4</v>
      </c>
      <c r="U8" s="18">
        <f t="shared" si="0"/>
        <v>10</v>
      </c>
      <c r="V8" s="18">
        <f t="shared" si="0"/>
        <v>10</v>
      </c>
      <c r="W8" s="18">
        <f t="shared" si="0"/>
        <v>0</v>
      </c>
      <c r="X8" s="18">
        <f t="shared" si="0"/>
        <v>0</v>
      </c>
      <c r="Y8" s="19">
        <f t="shared" si="0"/>
        <v>4</v>
      </c>
      <c r="Z8" s="18">
        <f t="shared" si="0"/>
        <v>0</v>
      </c>
      <c r="AA8" s="18">
        <f t="shared" si="0"/>
        <v>0</v>
      </c>
      <c r="AB8" s="18">
        <f t="shared" si="0"/>
        <v>0</v>
      </c>
      <c r="AC8" s="18">
        <f t="shared" si="0"/>
        <v>0</v>
      </c>
      <c r="AD8" s="19">
        <f t="shared" si="0"/>
        <v>0</v>
      </c>
      <c r="AE8" s="18">
        <f t="shared" si="0"/>
        <v>0</v>
      </c>
      <c r="AF8" s="18">
        <f t="shared" si="0"/>
        <v>0</v>
      </c>
      <c r="AG8" s="18">
        <f t="shared" si="0"/>
        <v>0</v>
      </c>
      <c r="AH8" s="18">
        <f t="shared" si="0"/>
        <v>0</v>
      </c>
      <c r="AI8" s="19">
        <f t="shared" si="0"/>
        <v>0</v>
      </c>
      <c r="AJ8" s="18">
        <f t="shared" si="0"/>
        <v>0</v>
      </c>
      <c r="AK8" s="18">
        <f t="shared" si="0"/>
        <v>0</v>
      </c>
      <c r="AL8" s="18">
        <f t="shared" si="0"/>
        <v>0</v>
      </c>
      <c r="AM8" s="18">
        <f t="shared" si="0"/>
        <v>0</v>
      </c>
      <c r="AN8" s="46">
        <f t="shared" si="0"/>
        <v>0</v>
      </c>
      <c r="AO8" s="150"/>
      <c r="AP8" s="136" t="s">
        <v>2</v>
      </c>
      <c r="AQ8" s="14" t="s">
        <v>3</v>
      </c>
    </row>
    <row r="9" spans="1:43" s="26" customFormat="1" ht="13.15" customHeight="1" x14ac:dyDescent="0.2">
      <c r="A9" s="75">
        <v>1</v>
      </c>
      <c r="B9" s="105" t="s">
        <v>252</v>
      </c>
      <c r="C9" s="106" t="s">
        <v>44</v>
      </c>
      <c r="D9" s="79">
        <f>SUM(F9:AN9)-E9</f>
        <v>20</v>
      </c>
      <c r="E9" s="72">
        <f t="shared" ref="E9:E16" si="1">J9+O9+T9+Y9+AD9+AI9+AN9</f>
        <v>4</v>
      </c>
      <c r="F9" s="21">
        <v>10</v>
      </c>
      <c r="G9" s="22">
        <v>10</v>
      </c>
      <c r="H9" s="22">
        <v>0</v>
      </c>
      <c r="I9" s="22" t="s">
        <v>28</v>
      </c>
      <c r="J9" s="23">
        <v>4</v>
      </c>
      <c r="K9" s="24"/>
      <c r="L9" s="22"/>
      <c r="M9" s="22"/>
      <c r="N9" s="22"/>
      <c r="O9" s="25"/>
      <c r="P9" s="21"/>
      <c r="Q9" s="22"/>
      <c r="R9" s="22"/>
      <c r="S9" s="22"/>
      <c r="T9" s="23"/>
      <c r="U9" s="24"/>
      <c r="V9" s="22"/>
      <c r="W9" s="22"/>
      <c r="X9" s="22"/>
      <c r="Y9" s="25"/>
      <c r="Z9" s="21"/>
      <c r="AA9" s="22"/>
      <c r="AB9" s="22"/>
      <c r="AC9" s="22"/>
      <c r="AD9" s="23"/>
      <c r="AE9" s="24"/>
      <c r="AF9" s="22"/>
      <c r="AG9" s="22"/>
      <c r="AH9" s="22"/>
      <c r="AI9" s="25"/>
      <c r="AJ9" s="24"/>
      <c r="AK9" s="22"/>
      <c r="AL9" s="22"/>
      <c r="AM9" s="22"/>
      <c r="AN9" s="25"/>
      <c r="AO9" s="97"/>
      <c r="AP9" s="140" t="s">
        <v>147</v>
      </c>
      <c r="AQ9" s="137" t="s">
        <v>44</v>
      </c>
    </row>
    <row r="10" spans="1:43" s="26" customFormat="1" ht="13.15" customHeight="1" x14ac:dyDescent="0.2">
      <c r="A10" s="76">
        <v>2</v>
      </c>
      <c r="B10" s="107" t="s">
        <v>253</v>
      </c>
      <c r="C10" s="108" t="s">
        <v>43</v>
      </c>
      <c r="D10" s="80">
        <f>SUM(F10:AN10)-E10</f>
        <v>20</v>
      </c>
      <c r="E10" s="73">
        <f t="shared" si="1"/>
        <v>4</v>
      </c>
      <c r="F10" s="21"/>
      <c r="G10" s="22"/>
      <c r="H10" s="22"/>
      <c r="I10" s="22"/>
      <c r="J10" s="23"/>
      <c r="K10" s="24">
        <v>10</v>
      </c>
      <c r="L10" s="22">
        <v>10</v>
      </c>
      <c r="M10" s="22">
        <v>0</v>
      </c>
      <c r="N10" s="22" t="s">
        <v>28</v>
      </c>
      <c r="O10" s="25">
        <v>4</v>
      </c>
      <c r="P10" s="21"/>
      <c r="Q10" s="22"/>
      <c r="R10" s="22"/>
      <c r="S10" s="22"/>
      <c r="T10" s="23"/>
      <c r="U10" s="24"/>
      <c r="V10" s="22"/>
      <c r="W10" s="22"/>
      <c r="X10" s="22"/>
      <c r="Y10" s="25"/>
      <c r="Z10" s="21"/>
      <c r="AA10" s="22"/>
      <c r="AB10" s="22"/>
      <c r="AC10" s="22"/>
      <c r="AD10" s="23"/>
      <c r="AE10" s="24"/>
      <c r="AF10" s="22"/>
      <c r="AG10" s="22"/>
      <c r="AH10" s="22"/>
      <c r="AI10" s="25"/>
      <c r="AJ10" s="24"/>
      <c r="AK10" s="22"/>
      <c r="AL10" s="22"/>
      <c r="AM10" s="22"/>
      <c r="AN10" s="25"/>
      <c r="AO10" s="98" t="s">
        <v>57</v>
      </c>
      <c r="AP10" s="141" t="s">
        <v>148</v>
      </c>
      <c r="AQ10" s="138" t="s">
        <v>43</v>
      </c>
    </row>
    <row r="11" spans="1:43" s="26" customFormat="1" ht="12.75" customHeight="1" x14ac:dyDescent="0.2">
      <c r="A11" s="76">
        <v>3</v>
      </c>
      <c r="B11" s="107" t="s">
        <v>254</v>
      </c>
      <c r="C11" s="108" t="s">
        <v>68</v>
      </c>
      <c r="D11" s="80">
        <f>SUM(F11:AN11)-E11</f>
        <v>20</v>
      </c>
      <c r="E11" s="73">
        <f t="shared" si="1"/>
        <v>4</v>
      </c>
      <c r="F11" s="27"/>
      <c r="G11" s="28"/>
      <c r="H11" s="28"/>
      <c r="I11" s="28"/>
      <c r="J11" s="29"/>
      <c r="K11" s="30"/>
      <c r="L11" s="28"/>
      <c r="M11" s="28"/>
      <c r="N11" s="28"/>
      <c r="O11" s="31"/>
      <c r="P11" s="27">
        <v>10</v>
      </c>
      <c r="Q11" s="28">
        <v>10</v>
      </c>
      <c r="R11" s="28">
        <v>0</v>
      </c>
      <c r="S11" s="28" t="s">
        <v>28</v>
      </c>
      <c r="T11" s="29">
        <v>4</v>
      </c>
      <c r="U11" s="30"/>
      <c r="V11" s="28"/>
      <c r="W11" s="28"/>
      <c r="X11" s="28"/>
      <c r="Y11" s="31"/>
      <c r="Z11" s="27"/>
      <c r="AA11" s="28"/>
      <c r="AB11" s="28"/>
      <c r="AC11" s="28"/>
      <c r="AD11" s="29"/>
      <c r="AE11" s="30"/>
      <c r="AF11" s="28"/>
      <c r="AG11" s="28"/>
      <c r="AH11" s="28"/>
      <c r="AI11" s="31"/>
      <c r="AJ11" s="30"/>
      <c r="AK11" s="28"/>
      <c r="AL11" s="28"/>
      <c r="AM11" s="28"/>
      <c r="AN11" s="31"/>
      <c r="AO11" s="98" t="s">
        <v>58</v>
      </c>
      <c r="AP11" s="141"/>
      <c r="AQ11" s="138"/>
    </row>
    <row r="12" spans="1:43" s="26" customFormat="1" ht="13.15" customHeight="1" x14ac:dyDescent="0.2">
      <c r="A12" s="76">
        <v>4</v>
      </c>
      <c r="B12" s="109" t="s">
        <v>255</v>
      </c>
      <c r="C12" s="108" t="s">
        <v>69</v>
      </c>
      <c r="D12" s="80">
        <f t="shared" ref="D12:D16" si="2">SUM(F12:AN12)-E12</f>
        <v>20</v>
      </c>
      <c r="E12" s="73">
        <f t="shared" si="1"/>
        <v>4</v>
      </c>
      <c r="F12" s="27">
        <v>10</v>
      </c>
      <c r="G12" s="28">
        <v>10</v>
      </c>
      <c r="H12" s="28">
        <v>0</v>
      </c>
      <c r="I12" s="28" t="s">
        <v>34</v>
      </c>
      <c r="J12" s="29">
        <v>4</v>
      </c>
      <c r="K12" s="30"/>
      <c r="L12" s="28"/>
      <c r="M12" s="28"/>
      <c r="N12" s="28"/>
      <c r="O12" s="31"/>
      <c r="P12" s="27"/>
      <c r="Q12" s="28"/>
      <c r="R12" s="28"/>
      <c r="S12" s="28"/>
      <c r="T12" s="29"/>
      <c r="U12" s="30"/>
      <c r="V12" s="28"/>
      <c r="W12" s="28"/>
      <c r="X12" s="28"/>
      <c r="Y12" s="31"/>
      <c r="Z12" s="27"/>
      <c r="AA12" s="28"/>
      <c r="AB12" s="28"/>
      <c r="AC12" s="28"/>
      <c r="AD12" s="29"/>
      <c r="AE12" s="30"/>
      <c r="AF12" s="28"/>
      <c r="AG12" s="28"/>
      <c r="AH12" s="28"/>
      <c r="AI12" s="31"/>
      <c r="AJ12" s="30"/>
      <c r="AK12" s="28"/>
      <c r="AL12" s="28"/>
      <c r="AM12" s="28"/>
      <c r="AN12" s="31"/>
      <c r="AO12" s="98"/>
      <c r="AP12" s="141" t="s">
        <v>149</v>
      </c>
      <c r="AQ12" s="138" t="s">
        <v>150</v>
      </c>
    </row>
    <row r="13" spans="1:43" s="26" customFormat="1" ht="13.15" customHeight="1" x14ac:dyDescent="0.2">
      <c r="A13" s="76">
        <v>5</v>
      </c>
      <c r="B13" s="109" t="s">
        <v>256</v>
      </c>
      <c r="C13" s="108" t="s">
        <v>27</v>
      </c>
      <c r="D13" s="80">
        <f t="shared" si="2"/>
        <v>10</v>
      </c>
      <c r="E13" s="73">
        <f t="shared" si="1"/>
        <v>4</v>
      </c>
      <c r="F13" s="30">
        <v>5</v>
      </c>
      <c r="G13" s="28">
        <v>0</v>
      </c>
      <c r="H13" s="28">
        <v>5</v>
      </c>
      <c r="I13" s="28" t="s">
        <v>34</v>
      </c>
      <c r="J13" s="31">
        <v>4</v>
      </c>
      <c r="K13" s="30"/>
      <c r="L13" s="28"/>
      <c r="M13" s="28"/>
      <c r="N13" s="28"/>
      <c r="O13" s="31"/>
      <c r="P13" s="27"/>
      <c r="Q13" s="28"/>
      <c r="R13" s="28"/>
      <c r="S13" s="28"/>
      <c r="T13" s="29"/>
      <c r="U13" s="30"/>
      <c r="V13" s="28"/>
      <c r="W13" s="28"/>
      <c r="X13" s="28"/>
      <c r="Y13" s="31"/>
      <c r="Z13" s="27"/>
      <c r="AA13" s="28"/>
      <c r="AB13" s="28"/>
      <c r="AC13" s="28"/>
      <c r="AD13" s="29"/>
      <c r="AE13" s="30"/>
      <c r="AF13" s="28"/>
      <c r="AG13" s="28"/>
      <c r="AH13" s="28"/>
      <c r="AI13" s="31"/>
      <c r="AJ13" s="30"/>
      <c r="AK13" s="28"/>
      <c r="AL13" s="28"/>
      <c r="AM13" s="28"/>
      <c r="AN13" s="31"/>
      <c r="AO13" s="98"/>
      <c r="AP13" s="141" t="s">
        <v>151</v>
      </c>
      <c r="AQ13" s="138" t="s">
        <v>27</v>
      </c>
    </row>
    <row r="14" spans="1:43" s="26" customFormat="1" ht="12.75" customHeight="1" x14ac:dyDescent="0.2">
      <c r="A14" s="76">
        <v>6</v>
      </c>
      <c r="B14" s="109" t="s">
        <v>257</v>
      </c>
      <c r="C14" s="108" t="s">
        <v>72</v>
      </c>
      <c r="D14" s="80">
        <f t="shared" si="2"/>
        <v>20</v>
      </c>
      <c r="E14" s="73">
        <f t="shared" si="1"/>
        <v>5</v>
      </c>
      <c r="F14" s="27"/>
      <c r="G14" s="28"/>
      <c r="H14" s="28"/>
      <c r="I14" s="28"/>
      <c r="J14" s="29"/>
      <c r="K14" s="30">
        <v>10</v>
      </c>
      <c r="L14" s="28">
        <v>10</v>
      </c>
      <c r="M14" s="28">
        <v>0</v>
      </c>
      <c r="N14" s="28" t="s">
        <v>28</v>
      </c>
      <c r="O14" s="31">
        <v>5</v>
      </c>
      <c r="P14" s="27"/>
      <c r="Q14" s="28"/>
      <c r="R14" s="28"/>
      <c r="S14" s="28"/>
      <c r="T14" s="29"/>
      <c r="U14" s="30"/>
      <c r="V14" s="28"/>
      <c r="W14" s="28"/>
      <c r="X14" s="28"/>
      <c r="Y14" s="31"/>
      <c r="Z14" s="27"/>
      <c r="AA14" s="28"/>
      <c r="AB14" s="28"/>
      <c r="AC14" s="28"/>
      <c r="AD14" s="29"/>
      <c r="AE14" s="30"/>
      <c r="AF14" s="28"/>
      <c r="AG14" s="28"/>
      <c r="AH14" s="28"/>
      <c r="AI14" s="31"/>
      <c r="AJ14" s="30"/>
      <c r="AK14" s="28"/>
      <c r="AL14" s="28"/>
      <c r="AM14" s="28"/>
      <c r="AN14" s="31"/>
      <c r="AO14" s="98"/>
      <c r="AP14" s="141" t="s">
        <v>152</v>
      </c>
      <c r="AQ14" s="138" t="s">
        <v>153</v>
      </c>
    </row>
    <row r="15" spans="1:43" s="26" customFormat="1" ht="13.15" customHeight="1" x14ac:dyDescent="0.2">
      <c r="A15" s="76">
        <v>7</v>
      </c>
      <c r="B15" s="109" t="s">
        <v>258</v>
      </c>
      <c r="C15" s="96" t="s">
        <v>73</v>
      </c>
      <c r="D15" s="80">
        <f t="shared" si="2"/>
        <v>20</v>
      </c>
      <c r="E15" s="73">
        <f t="shared" si="1"/>
        <v>4</v>
      </c>
      <c r="F15" s="27"/>
      <c r="G15" s="28"/>
      <c r="H15" s="28"/>
      <c r="I15" s="28"/>
      <c r="J15" s="29"/>
      <c r="K15" s="30"/>
      <c r="L15" s="28"/>
      <c r="M15" s="28"/>
      <c r="N15" s="28"/>
      <c r="O15" s="31"/>
      <c r="P15" s="27"/>
      <c r="Q15" s="28"/>
      <c r="R15" s="28"/>
      <c r="S15" s="28"/>
      <c r="T15" s="29"/>
      <c r="U15" s="30">
        <v>10</v>
      </c>
      <c r="V15" s="28">
        <v>10</v>
      </c>
      <c r="W15" s="28">
        <v>0</v>
      </c>
      <c r="X15" s="28" t="s">
        <v>28</v>
      </c>
      <c r="Y15" s="31">
        <v>4</v>
      </c>
      <c r="Z15" s="27"/>
      <c r="AA15" s="28"/>
      <c r="AB15" s="28"/>
      <c r="AC15" s="28"/>
      <c r="AD15" s="29"/>
      <c r="AE15" s="30"/>
      <c r="AF15" s="28"/>
      <c r="AG15" s="28"/>
      <c r="AH15" s="28"/>
      <c r="AI15" s="31"/>
      <c r="AJ15" s="30"/>
      <c r="AK15" s="28"/>
      <c r="AL15" s="28"/>
      <c r="AM15" s="28"/>
      <c r="AN15" s="31"/>
      <c r="AO15" s="98" t="s">
        <v>100</v>
      </c>
      <c r="AP15" s="141" t="s">
        <v>196</v>
      </c>
      <c r="AQ15" s="138" t="s">
        <v>195</v>
      </c>
    </row>
    <row r="16" spans="1:43" s="26" customFormat="1" ht="13.15" customHeight="1" thickBot="1" x14ac:dyDescent="0.25">
      <c r="A16" s="77">
        <v>8</v>
      </c>
      <c r="B16" s="110" t="s">
        <v>259</v>
      </c>
      <c r="C16" s="120" t="s">
        <v>63</v>
      </c>
      <c r="D16" s="81">
        <f t="shared" si="2"/>
        <v>10</v>
      </c>
      <c r="E16" s="74">
        <f t="shared" si="1"/>
        <v>4</v>
      </c>
      <c r="F16" s="32">
        <v>10</v>
      </c>
      <c r="G16" s="33">
        <v>0</v>
      </c>
      <c r="H16" s="33">
        <v>0</v>
      </c>
      <c r="I16" s="33" t="s">
        <v>34</v>
      </c>
      <c r="J16" s="34">
        <v>4</v>
      </c>
      <c r="K16" s="35"/>
      <c r="L16" s="33"/>
      <c r="M16" s="33"/>
      <c r="N16" s="33"/>
      <c r="O16" s="36"/>
      <c r="P16" s="32"/>
      <c r="Q16" s="33"/>
      <c r="R16" s="33"/>
      <c r="S16" s="33"/>
      <c r="T16" s="34"/>
      <c r="U16" s="35"/>
      <c r="V16" s="33"/>
      <c r="W16" s="33"/>
      <c r="X16" s="33"/>
      <c r="Y16" s="36"/>
      <c r="Z16" s="32"/>
      <c r="AA16" s="33"/>
      <c r="AB16" s="33"/>
      <c r="AC16" s="33"/>
      <c r="AD16" s="34"/>
      <c r="AE16" s="35"/>
      <c r="AF16" s="33"/>
      <c r="AG16" s="33"/>
      <c r="AH16" s="33"/>
      <c r="AI16" s="36"/>
      <c r="AJ16" s="35"/>
      <c r="AK16" s="33"/>
      <c r="AL16" s="33"/>
      <c r="AM16" s="33"/>
      <c r="AN16" s="36"/>
      <c r="AO16" s="99"/>
      <c r="AP16" s="142" t="s">
        <v>156</v>
      </c>
      <c r="AQ16" s="139" t="s">
        <v>157</v>
      </c>
    </row>
    <row r="17" spans="1:43" s="6" customFormat="1" ht="13.15" customHeight="1" thickBot="1" x14ac:dyDescent="0.25">
      <c r="A17" s="16" t="s">
        <v>61</v>
      </c>
      <c r="B17" s="11"/>
      <c r="C17" s="12"/>
      <c r="D17" s="9">
        <f t="shared" ref="D17:AN17" si="3">SUM(D18:D26)</f>
        <v>85</v>
      </c>
      <c r="E17" s="13">
        <f t="shared" si="3"/>
        <v>27</v>
      </c>
      <c r="F17" s="38">
        <f t="shared" si="3"/>
        <v>5</v>
      </c>
      <c r="G17" s="17">
        <f t="shared" si="3"/>
        <v>10</v>
      </c>
      <c r="H17" s="17">
        <f t="shared" si="3"/>
        <v>0</v>
      </c>
      <c r="I17" s="17">
        <f t="shared" si="3"/>
        <v>0</v>
      </c>
      <c r="J17" s="39">
        <f t="shared" si="3"/>
        <v>3</v>
      </c>
      <c r="K17" s="18">
        <f t="shared" si="3"/>
        <v>10</v>
      </c>
      <c r="L17" s="17">
        <f t="shared" si="3"/>
        <v>10</v>
      </c>
      <c r="M17" s="17">
        <f t="shared" si="3"/>
        <v>0</v>
      </c>
      <c r="N17" s="17">
        <f t="shared" si="3"/>
        <v>0</v>
      </c>
      <c r="O17" s="40">
        <f t="shared" si="3"/>
        <v>6</v>
      </c>
      <c r="P17" s="38">
        <f t="shared" si="3"/>
        <v>0</v>
      </c>
      <c r="Q17" s="17">
        <f t="shared" si="3"/>
        <v>15</v>
      </c>
      <c r="R17" s="17">
        <f t="shared" si="3"/>
        <v>0</v>
      </c>
      <c r="S17" s="17">
        <f t="shared" si="3"/>
        <v>0</v>
      </c>
      <c r="T17" s="39">
        <f t="shared" si="3"/>
        <v>6</v>
      </c>
      <c r="U17" s="18">
        <f t="shared" si="3"/>
        <v>5</v>
      </c>
      <c r="V17" s="17">
        <f t="shared" si="3"/>
        <v>0</v>
      </c>
      <c r="W17" s="17">
        <f t="shared" si="3"/>
        <v>5</v>
      </c>
      <c r="X17" s="17">
        <f t="shared" si="3"/>
        <v>0</v>
      </c>
      <c r="Y17" s="40">
        <f t="shared" si="3"/>
        <v>3</v>
      </c>
      <c r="Z17" s="38">
        <f t="shared" si="3"/>
        <v>0</v>
      </c>
      <c r="AA17" s="17">
        <f t="shared" si="3"/>
        <v>0</v>
      </c>
      <c r="AB17" s="17">
        <f t="shared" si="3"/>
        <v>0</v>
      </c>
      <c r="AC17" s="17">
        <f t="shared" si="3"/>
        <v>0</v>
      </c>
      <c r="AD17" s="39">
        <f t="shared" si="3"/>
        <v>0</v>
      </c>
      <c r="AE17" s="18">
        <f t="shared" si="3"/>
        <v>10</v>
      </c>
      <c r="AF17" s="17">
        <f t="shared" si="3"/>
        <v>0</v>
      </c>
      <c r="AG17" s="17">
        <f t="shared" si="3"/>
        <v>5</v>
      </c>
      <c r="AH17" s="17">
        <f t="shared" si="3"/>
        <v>0</v>
      </c>
      <c r="AI17" s="40">
        <f t="shared" si="3"/>
        <v>6</v>
      </c>
      <c r="AJ17" s="18">
        <f t="shared" si="3"/>
        <v>5</v>
      </c>
      <c r="AK17" s="17">
        <f t="shared" si="3"/>
        <v>5</v>
      </c>
      <c r="AL17" s="17">
        <f t="shared" si="3"/>
        <v>0</v>
      </c>
      <c r="AM17" s="17">
        <f t="shared" si="3"/>
        <v>0</v>
      </c>
      <c r="AN17" s="40">
        <f t="shared" si="3"/>
        <v>3</v>
      </c>
      <c r="AO17" s="100"/>
      <c r="AP17" s="100"/>
      <c r="AQ17" s="101"/>
    </row>
    <row r="18" spans="1:43" s="26" customFormat="1" ht="13.15" customHeight="1" x14ac:dyDescent="0.2">
      <c r="A18" s="75">
        <v>9</v>
      </c>
      <c r="B18" s="105" t="s">
        <v>260</v>
      </c>
      <c r="C18" s="106" t="s">
        <v>29</v>
      </c>
      <c r="D18" s="79">
        <f t="shared" ref="D18:D21" si="4">SUM(F18:AN18)-E18</f>
        <v>10</v>
      </c>
      <c r="E18" s="72">
        <f t="shared" ref="E18:E26" si="5">J18+O18+T18+Y18+AD18+AI18+AN18</f>
        <v>3</v>
      </c>
      <c r="F18" s="21"/>
      <c r="G18" s="22"/>
      <c r="H18" s="22"/>
      <c r="I18" s="22"/>
      <c r="J18" s="23"/>
      <c r="K18" s="24"/>
      <c r="L18" s="22"/>
      <c r="M18" s="22"/>
      <c r="N18" s="22"/>
      <c r="O18" s="25"/>
      <c r="P18" s="21"/>
      <c r="Q18" s="22"/>
      <c r="R18" s="22"/>
      <c r="S18" s="22"/>
      <c r="T18" s="23"/>
      <c r="U18" s="24"/>
      <c r="V18" s="22"/>
      <c r="W18" s="22"/>
      <c r="X18" s="22"/>
      <c r="Y18" s="25"/>
      <c r="Z18" s="21"/>
      <c r="AA18" s="22"/>
      <c r="AB18" s="22"/>
      <c r="AC18" s="22"/>
      <c r="AD18" s="23"/>
      <c r="AE18" s="24">
        <v>5</v>
      </c>
      <c r="AF18" s="22">
        <v>0</v>
      </c>
      <c r="AG18" s="22">
        <v>5</v>
      </c>
      <c r="AH18" s="22" t="s">
        <v>34</v>
      </c>
      <c r="AI18" s="23">
        <v>3</v>
      </c>
      <c r="AJ18" s="24"/>
      <c r="AK18" s="22"/>
      <c r="AL18" s="22"/>
      <c r="AM18" s="22"/>
      <c r="AN18" s="25"/>
      <c r="AO18" s="97"/>
      <c r="AP18" s="140" t="s">
        <v>158</v>
      </c>
      <c r="AQ18" s="137" t="s">
        <v>29</v>
      </c>
    </row>
    <row r="19" spans="1:43" s="26" customFormat="1" ht="13.15" customHeight="1" x14ac:dyDescent="0.2">
      <c r="A19" s="76">
        <v>10</v>
      </c>
      <c r="B19" s="107" t="s">
        <v>261</v>
      </c>
      <c r="C19" s="108" t="s">
        <v>235</v>
      </c>
      <c r="D19" s="80">
        <f t="shared" si="4"/>
        <v>10</v>
      </c>
      <c r="E19" s="73">
        <f t="shared" si="5"/>
        <v>3</v>
      </c>
      <c r="F19" s="21"/>
      <c r="G19" s="22"/>
      <c r="H19" s="22"/>
      <c r="I19" s="22"/>
      <c r="J19" s="23"/>
      <c r="K19" s="24"/>
      <c r="L19" s="22"/>
      <c r="M19" s="22"/>
      <c r="N19" s="22"/>
      <c r="O19" s="25"/>
      <c r="P19" s="21"/>
      <c r="Q19" s="22"/>
      <c r="R19" s="22"/>
      <c r="S19" s="22"/>
      <c r="T19" s="23"/>
      <c r="U19" s="24"/>
      <c r="V19" s="22"/>
      <c r="W19" s="22"/>
      <c r="X19" s="22"/>
      <c r="Y19" s="25"/>
      <c r="Z19" s="21"/>
      <c r="AA19" s="22"/>
      <c r="AB19" s="22"/>
      <c r="AC19" s="22"/>
      <c r="AD19" s="23"/>
      <c r="AE19" s="24"/>
      <c r="AF19" s="22"/>
      <c r="AG19" s="22"/>
      <c r="AH19" s="22"/>
      <c r="AI19" s="25"/>
      <c r="AJ19" s="24">
        <v>5</v>
      </c>
      <c r="AK19" s="22">
        <v>5</v>
      </c>
      <c r="AL19" s="22">
        <v>0</v>
      </c>
      <c r="AM19" s="22" t="s">
        <v>34</v>
      </c>
      <c r="AN19" s="25">
        <v>3</v>
      </c>
      <c r="AO19" s="98"/>
      <c r="AP19" s="141" t="s">
        <v>201</v>
      </c>
      <c r="AQ19" s="138" t="s">
        <v>202</v>
      </c>
    </row>
    <row r="20" spans="1:43" s="26" customFormat="1" ht="12.75" customHeight="1" x14ac:dyDescent="0.2">
      <c r="A20" s="76">
        <v>11</v>
      </c>
      <c r="B20" s="107" t="s">
        <v>262</v>
      </c>
      <c r="C20" s="108" t="s">
        <v>197</v>
      </c>
      <c r="D20" s="80">
        <f t="shared" si="4"/>
        <v>5</v>
      </c>
      <c r="E20" s="73">
        <f t="shared" si="5"/>
        <v>3</v>
      </c>
      <c r="F20" s="27"/>
      <c r="G20" s="28"/>
      <c r="H20" s="28"/>
      <c r="I20" s="28"/>
      <c r="J20" s="29"/>
      <c r="K20" s="30"/>
      <c r="L20" s="28"/>
      <c r="M20" s="28"/>
      <c r="N20" s="28"/>
      <c r="O20" s="31"/>
      <c r="P20" s="27"/>
      <c r="Q20" s="28"/>
      <c r="R20" s="28"/>
      <c r="S20" s="28"/>
      <c r="T20" s="29"/>
      <c r="U20" s="30"/>
      <c r="V20" s="28"/>
      <c r="W20" s="28"/>
      <c r="X20" s="28"/>
      <c r="Y20" s="31"/>
      <c r="Z20" s="27"/>
      <c r="AA20" s="28"/>
      <c r="AB20" s="28"/>
      <c r="AC20" s="28"/>
      <c r="AD20" s="29"/>
      <c r="AE20" s="30">
        <v>5</v>
      </c>
      <c r="AF20" s="28">
        <v>0</v>
      </c>
      <c r="AG20" s="28">
        <v>0</v>
      </c>
      <c r="AH20" s="28" t="s">
        <v>34</v>
      </c>
      <c r="AI20" s="31">
        <v>3</v>
      </c>
      <c r="AJ20" s="30"/>
      <c r="AK20" s="28"/>
      <c r="AL20" s="28"/>
      <c r="AM20" s="28"/>
      <c r="AN20" s="31"/>
      <c r="AO20" s="98"/>
      <c r="AP20" s="141" t="s">
        <v>159</v>
      </c>
      <c r="AQ20" s="138" t="s">
        <v>197</v>
      </c>
    </row>
    <row r="21" spans="1:43" s="26" customFormat="1" ht="13.15" customHeight="1" x14ac:dyDescent="0.2">
      <c r="A21" s="76">
        <v>12</v>
      </c>
      <c r="B21" s="109" t="s">
        <v>263</v>
      </c>
      <c r="C21" s="108" t="s">
        <v>77</v>
      </c>
      <c r="D21" s="80">
        <f t="shared" si="4"/>
        <v>15</v>
      </c>
      <c r="E21" s="73">
        <f t="shared" si="5"/>
        <v>3</v>
      </c>
      <c r="F21" s="27">
        <v>5</v>
      </c>
      <c r="G21" s="28">
        <v>10</v>
      </c>
      <c r="H21" s="28">
        <v>0</v>
      </c>
      <c r="I21" s="28" t="s">
        <v>34</v>
      </c>
      <c r="J21" s="29">
        <v>3</v>
      </c>
      <c r="K21" s="30"/>
      <c r="L21" s="28"/>
      <c r="M21" s="28"/>
      <c r="N21" s="28"/>
      <c r="O21" s="31"/>
      <c r="P21" s="27"/>
      <c r="Q21" s="28"/>
      <c r="R21" s="28"/>
      <c r="S21" s="28"/>
      <c r="T21" s="29"/>
      <c r="U21" s="30"/>
      <c r="V21" s="28"/>
      <c r="W21" s="28"/>
      <c r="X21" s="28"/>
      <c r="Y21" s="31"/>
      <c r="Z21" s="27"/>
      <c r="AA21" s="28"/>
      <c r="AB21" s="28"/>
      <c r="AC21" s="28"/>
      <c r="AD21" s="29"/>
      <c r="AE21" s="30"/>
      <c r="AF21" s="28"/>
      <c r="AG21" s="28"/>
      <c r="AH21" s="28"/>
      <c r="AI21" s="31"/>
      <c r="AJ21" s="30"/>
      <c r="AK21" s="28"/>
      <c r="AL21" s="28"/>
      <c r="AM21" s="28"/>
      <c r="AN21" s="31"/>
      <c r="AO21" s="98"/>
      <c r="AP21" s="141"/>
      <c r="AQ21" s="138"/>
    </row>
    <row r="22" spans="1:43" s="26" customFormat="1" ht="13.15" customHeight="1" x14ac:dyDescent="0.2">
      <c r="A22" s="76">
        <v>13</v>
      </c>
      <c r="B22" s="109" t="s">
        <v>264</v>
      </c>
      <c r="C22" s="96" t="s">
        <v>95</v>
      </c>
      <c r="D22" s="80">
        <f t="shared" ref="D22:D24" si="6">SUM(F22:AN22)-E22</f>
        <v>5</v>
      </c>
      <c r="E22" s="73">
        <f t="shared" si="5"/>
        <v>3</v>
      </c>
      <c r="F22" s="30"/>
      <c r="G22" s="28"/>
      <c r="H22" s="28"/>
      <c r="I22" s="28"/>
      <c r="J22" s="31"/>
      <c r="K22" s="30">
        <v>5</v>
      </c>
      <c r="L22" s="28">
        <v>0</v>
      </c>
      <c r="M22" s="28">
        <v>0</v>
      </c>
      <c r="N22" s="28" t="s">
        <v>34</v>
      </c>
      <c r="O22" s="31">
        <v>3</v>
      </c>
      <c r="P22" s="27"/>
      <c r="Q22" s="28"/>
      <c r="R22" s="28"/>
      <c r="S22" s="28"/>
      <c r="T22" s="29"/>
      <c r="U22" s="30"/>
      <c r="V22" s="28"/>
      <c r="W22" s="28"/>
      <c r="X22" s="28"/>
      <c r="Y22" s="31"/>
      <c r="Z22" s="27"/>
      <c r="AA22" s="28"/>
      <c r="AB22" s="28"/>
      <c r="AC22" s="28"/>
      <c r="AD22" s="29"/>
      <c r="AE22" s="30"/>
      <c r="AF22" s="28"/>
      <c r="AG22" s="28"/>
      <c r="AH22" s="28"/>
      <c r="AI22" s="31"/>
      <c r="AJ22" s="30"/>
      <c r="AK22" s="28"/>
      <c r="AL22" s="28"/>
      <c r="AM22" s="28"/>
      <c r="AN22" s="31"/>
      <c r="AO22" s="98"/>
      <c r="AP22" s="141" t="s">
        <v>191</v>
      </c>
      <c r="AQ22" s="138" t="s">
        <v>192</v>
      </c>
    </row>
    <row r="23" spans="1:43" s="26" customFormat="1" ht="12.75" customHeight="1" x14ac:dyDescent="0.2">
      <c r="A23" s="76">
        <v>14</v>
      </c>
      <c r="B23" s="109" t="s">
        <v>265</v>
      </c>
      <c r="C23" s="96" t="s">
        <v>96</v>
      </c>
      <c r="D23" s="80">
        <f t="shared" si="6"/>
        <v>5</v>
      </c>
      <c r="E23" s="73">
        <f t="shared" si="5"/>
        <v>3</v>
      </c>
      <c r="F23" s="27"/>
      <c r="G23" s="28"/>
      <c r="H23" s="28"/>
      <c r="I23" s="28"/>
      <c r="J23" s="29"/>
      <c r="K23" s="30"/>
      <c r="L23" s="28"/>
      <c r="M23" s="28"/>
      <c r="N23" s="28"/>
      <c r="O23" s="31"/>
      <c r="P23" s="27">
        <v>0</v>
      </c>
      <c r="Q23" s="28">
        <v>5</v>
      </c>
      <c r="R23" s="28">
        <v>0</v>
      </c>
      <c r="S23" s="28" t="s">
        <v>34</v>
      </c>
      <c r="T23" s="29">
        <v>3</v>
      </c>
      <c r="U23" s="30"/>
      <c r="V23" s="28"/>
      <c r="W23" s="28"/>
      <c r="X23" s="28"/>
      <c r="Y23" s="31"/>
      <c r="Z23" s="27"/>
      <c r="AA23" s="28"/>
      <c r="AB23" s="28"/>
      <c r="AC23" s="28"/>
      <c r="AD23" s="29"/>
      <c r="AE23" s="30"/>
      <c r="AF23" s="28"/>
      <c r="AG23" s="28"/>
      <c r="AH23" s="28"/>
      <c r="AI23" s="31"/>
      <c r="AJ23" s="30"/>
      <c r="AK23" s="28"/>
      <c r="AL23" s="28"/>
      <c r="AM23" s="28"/>
      <c r="AN23" s="31"/>
      <c r="AO23" s="98"/>
      <c r="AP23" s="141" t="s">
        <v>193</v>
      </c>
      <c r="AQ23" s="138" t="s">
        <v>194</v>
      </c>
    </row>
    <row r="24" spans="1:43" s="26" customFormat="1" ht="13.15" customHeight="1" x14ac:dyDescent="0.2">
      <c r="A24" s="76">
        <v>15</v>
      </c>
      <c r="B24" s="109" t="s">
        <v>266</v>
      </c>
      <c r="C24" s="96" t="s">
        <v>97</v>
      </c>
      <c r="D24" s="80">
        <f t="shared" si="6"/>
        <v>10</v>
      </c>
      <c r="E24" s="73">
        <f t="shared" si="5"/>
        <v>3</v>
      </c>
      <c r="F24" s="27"/>
      <c r="G24" s="28"/>
      <c r="H24" s="28"/>
      <c r="I24" s="28"/>
      <c r="J24" s="29"/>
      <c r="K24" s="30"/>
      <c r="L24" s="28"/>
      <c r="M24" s="28"/>
      <c r="N24" s="28"/>
      <c r="O24" s="31"/>
      <c r="P24" s="27"/>
      <c r="Q24" s="28"/>
      <c r="R24" s="28"/>
      <c r="S24" s="28"/>
      <c r="T24" s="29"/>
      <c r="U24" s="30">
        <v>5</v>
      </c>
      <c r="V24" s="28">
        <v>0</v>
      </c>
      <c r="W24" s="28">
        <v>5</v>
      </c>
      <c r="X24" s="28" t="s">
        <v>34</v>
      </c>
      <c r="Y24" s="31">
        <v>3</v>
      </c>
      <c r="Z24" s="27"/>
      <c r="AA24" s="28"/>
      <c r="AB24" s="28"/>
      <c r="AC24" s="28"/>
      <c r="AD24" s="29"/>
      <c r="AE24" s="30"/>
      <c r="AF24" s="28"/>
      <c r="AG24" s="28"/>
      <c r="AH24" s="28"/>
      <c r="AI24" s="31"/>
      <c r="AJ24" s="30"/>
      <c r="AK24" s="28"/>
      <c r="AL24" s="28"/>
      <c r="AM24" s="28"/>
      <c r="AN24" s="31"/>
      <c r="AO24" s="98"/>
      <c r="AP24" s="141"/>
      <c r="AQ24" s="138"/>
    </row>
    <row r="25" spans="1:43" s="26" customFormat="1" ht="13.15" customHeight="1" x14ac:dyDescent="0.2">
      <c r="A25" s="76">
        <v>16</v>
      </c>
      <c r="B25" s="109" t="s">
        <v>267</v>
      </c>
      <c r="C25" s="108" t="s">
        <v>91</v>
      </c>
      <c r="D25" s="80">
        <f t="shared" ref="D25:D26" si="7">SUM(F25:AN25)-E25</f>
        <v>15</v>
      </c>
      <c r="E25" s="73">
        <f t="shared" si="5"/>
        <v>3</v>
      </c>
      <c r="F25" s="27"/>
      <c r="G25" s="28"/>
      <c r="H25" s="28"/>
      <c r="I25" s="28"/>
      <c r="J25" s="29"/>
      <c r="K25" s="30">
        <v>5</v>
      </c>
      <c r="L25" s="28">
        <v>10</v>
      </c>
      <c r="M25" s="28">
        <v>0</v>
      </c>
      <c r="N25" s="28" t="s">
        <v>34</v>
      </c>
      <c r="O25" s="31">
        <v>3</v>
      </c>
      <c r="P25" s="27"/>
      <c r="Q25" s="28"/>
      <c r="R25" s="28"/>
      <c r="S25" s="28"/>
      <c r="T25" s="29"/>
      <c r="U25" s="30"/>
      <c r="V25" s="28"/>
      <c r="W25" s="28"/>
      <c r="X25" s="28"/>
      <c r="Y25" s="31"/>
      <c r="Z25" s="27"/>
      <c r="AA25" s="28"/>
      <c r="AB25" s="28"/>
      <c r="AC25" s="28"/>
      <c r="AD25" s="29"/>
      <c r="AE25" s="30"/>
      <c r="AF25" s="28"/>
      <c r="AG25" s="28"/>
      <c r="AH25" s="28"/>
      <c r="AI25" s="31"/>
      <c r="AJ25" s="30"/>
      <c r="AK25" s="28"/>
      <c r="AL25" s="28"/>
      <c r="AM25" s="28"/>
      <c r="AN25" s="31"/>
      <c r="AO25" s="98"/>
      <c r="AP25" s="141"/>
      <c r="AQ25" s="138"/>
    </row>
    <row r="26" spans="1:43" s="26" customFormat="1" ht="13.15" customHeight="1" thickBot="1" x14ac:dyDescent="0.25">
      <c r="A26" s="77">
        <v>17</v>
      </c>
      <c r="B26" s="110" t="s">
        <v>268</v>
      </c>
      <c r="C26" s="120" t="s">
        <v>78</v>
      </c>
      <c r="D26" s="81">
        <f t="shared" si="7"/>
        <v>10</v>
      </c>
      <c r="E26" s="74">
        <f t="shared" si="5"/>
        <v>3</v>
      </c>
      <c r="F26" s="32"/>
      <c r="G26" s="33"/>
      <c r="H26" s="33"/>
      <c r="I26" s="33"/>
      <c r="J26" s="34"/>
      <c r="K26" s="35"/>
      <c r="L26" s="33"/>
      <c r="M26" s="33"/>
      <c r="N26" s="33"/>
      <c r="O26" s="36"/>
      <c r="P26" s="32">
        <v>0</v>
      </c>
      <c r="Q26" s="33">
        <v>10</v>
      </c>
      <c r="R26" s="33">
        <v>0</v>
      </c>
      <c r="S26" s="33" t="s">
        <v>34</v>
      </c>
      <c r="T26" s="34">
        <v>3</v>
      </c>
      <c r="U26" s="35"/>
      <c r="V26" s="33"/>
      <c r="W26" s="33"/>
      <c r="X26" s="33"/>
      <c r="Y26" s="36"/>
      <c r="Z26" s="32"/>
      <c r="AA26" s="33"/>
      <c r="AB26" s="33"/>
      <c r="AC26" s="33"/>
      <c r="AD26" s="34"/>
      <c r="AE26" s="35"/>
      <c r="AF26" s="33"/>
      <c r="AG26" s="33"/>
      <c r="AH26" s="33"/>
      <c r="AI26" s="36"/>
      <c r="AJ26" s="35"/>
      <c r="AK26" s="33"/>
      <c r="AL26" s="33"/>
      <c r="AM26" s="33"/>
      <c r="AN26" s="36"/>
      <c r="AO26" s="99"/>
      <c r="AP26" s="142"/>
      <c r="AQ26" s="139"/>
    </row>
    <row r="27" spans="1:43" s="6" customFormat="1" ht="13.15" customHeight="1" thickBot="1" x14ac:dyDescent="0.25">
      <c r="A27" s="16" t="s">
        <v>62</v>
      </c>
      <c r="B27" s="11"/>
      <c r="C27" s="11"/>
      <c r="D27" s="82">
        <f t="shared" ref="D27:AN27" si="8">SUM(D28:D45)</f>
        <v>310</v>
      </c>
      <c r="E27" s="37">
        <f t="shared" si="8"/>
        <v>74</v>
      </c>
      <c r="F27" s="38">
        <f t="shared" si="8"/>
        <v>10</v>
      </c>
      <c r="G27" s="17">
        <f t="shared" si="8"/>
        <v>10</v>
      </c>
      <c r="H27" s="17">
        <f t="shared" si="8"/>
        <v>10</v>
      </c>
      <c r="I27" s="17">
        <f t="shared" si="8"/>
        <v>0</v>
      </c>
      <c r="J27" s="39">
        <f t="shared" si="8"/>
        <v>10</v>
      </c>
      <c r="K27" s="18">
        <f t="shared" si="8"/>
        <v>20</v>
      </c>
      <c r="L27" s="17">
        <f t="shared" si="8"/>
        <v>5</v>
      </c>
      <c r="M27" s="17">
        <f t="shared" si="8"/>
        <v>20</v>
      </c>
      <c r="N27" s="17">
        <f t="shared" si="8"/>
        <v>0</v>
      </c>
      <c r="O27" s="40">
        <f t="shared" si="8"/>
        <v>12</v>
      </c>
      <c r="P27" s="38">
        <f t="shared" si="8"/>
        <v>40</v>
      </c>
      <c r="Q27" s="17">
        <f t="shared" si="8"/>
        <v>25</v>
      </c>
      <c r="R27" s="17">
        <f t="shared" si="8"/>
        <v>30</v>
      </c>
      <c r="S27" s="17">
        <f t="shared" si="8"/>
        <v>0</v>
      </c>
      <c r="T27" s="39">
        <f t="shared" si="8"/>
        <v>20</v>
      </c>
      <c r="U27" s="18">
        <f t="shared" si="8"/>
        <v>50</v>
      </c>
      <c r="V27" s="17">
        <f t="shared" si="8"/>
        <v>10</v>
      </c>
      <c r="W27" s="17">
        <f t="shared" si="8"/>
        <v>45</v>
      </c>
      <c r="X27" s="17">
        <f t="shared" si="8"/>
        <v>0</v>
      </c>
      <c r="Y27" s="40">
        <f t="shared" si="8"/>
        <v>24</v>
      </c>
      <c r="Z27" s="38">
        <f t="shared" si="8"/>
        <v>10</v>
      </c>
      <c r="AA27" s="17">
        <f t="shared" si="8"/>
        <v>0</v>
      </c>
      <c r="AB27" s="17">
        <f t="shared" si="8"/>
        <v>10</v>
      </c>
      <c r="AC27" s="17">
        <f t="shared" si="8"/>
        <v>0</v>
      </c>
      <c r="AD27" s="39">
        <f t="shared" si="8"/>
        <v>4</v>
      </c>
      <c r="AE27" s="18">
        <f t="shared" si="8"/>
        <v>0</v>
      </c>
      <c r="AF27" s="17">
        <f t="shared" si="8"/>
        <v>0</v>
      </c>
      <c r="AG27" s="17">
        <f t="shared" si="8"/>
        <v>0</v>
      </c>
      <c r="AH27" s="17">
        <f t="shared" si="8"/>
        <v>0</v>
      </c>
      <c r="AI27" s="40">
        <f t="shared" si="8"/>
        <v>0</v>
      </c>
      <c r="AJ27" s="18">
        <f t="shared" si="8"/>
        <v>10</v>
      </c>
      <c r="AK27" s="17">
        <f t="shared" si="8"/>
        <v>5</v>
      </c>
      <c r="AL27" s="17">
        <f t="shared" si="8"/>
        <v>0</v>
      </c>
      <c r="AM27" s="17">
        <f t="shared" si="8"/>
        <v>0</v>
      </c>
      <c r="AN27" s="40">
        <f t="shared" si="8"/>
        <v>4</v>
      </c>
      <c r="AO27" s="100"/>
      <c r="AP27" s="101"/>
      <c r="AQ27" s="101"/>
    </row>
    <row r="28" spans="1:43" s="26" customFormat="1" ht="13.15" customHeight="1" x14ac:dyDescent="0.2">
      <c r="A28" s="75">
        <v>18</v>
      </c>
      <c r="B28" s="105" t="s">
        <v>269</v>
      </c>
      <c r="C28" s="112" t="s">
        <v>45</v>
      </c>
      <c r="D28" s="79">
        <f t="shared" ref="D28:D44" si="9">SUM(F28:AN28)-E28</f>
        <v>10</v>
      </c>
      <c r="E28" s="72">
        <f t="shared" ref="E28:E45" si="10">J28+O28+T28+Y28+AD28+AI28+AN28</f>
        <v>4</v>
      </c>
      <c r="F28" s="21">
        <v>0</v>
      </c>
      <c r="G28" s="22">
        <v>0</v>
      </c>
      <c r="H28" s="22">
        <v>10</v>
      </c>
      <c r="I28" s="22" t="s">
        <v>34</v>
      </c>
      <c r="J28" s="23">
        <v>4</v>
      </c>
      <c r="K28" s="24"/>
      <c r="L28" s="22"/>
      <c r="M28" s="22"/>
      <c r="N28" s="22"/>
      <c r="O28" s="25"/>
      <c r="P28" s="21"/>
      <c r="Q28" s="22"/>
      <c r="R28" s="22"/>
      <c r="S28" s="22"/>
      <c r="T28" s="23"/>
      <c r="U28" s="24"/>
      <c r="V28" s="22"/>
      <c r="W28" s="22"/>
      <c r="X28" s="22"/>
      <c r="Y28" s="25"/>
      <c r="Z28" s="21"/>
      <c r="AA28" s="22"/>
      <c r="AB28" s="22"/>
      <c r="AC28" s="22"/>
      <c r="AD28" s="23"/>
      <c r="AE28" s="24"/>
      <c r="AF28" s="22"/>
      <c r="AG28" s="22"/>
      <c r="AH28" s="22"/>
      <c r="AI28" s="25"/>
      <c r="AJ28" s="24"/>
      <c r="AK28" s="22"/>
      <c r="AL28" s="22"/>
      <c r="AM28" s="22"/>
      <c r="AN28" s="25"/>
      <c r="AO28" s="97"/>
      <c r="AP28" s="140" t="s">
        <v>200</v>
      </c>
      <c r="AQ28" s="137" t="s">
        <v>199</v>
      </c>
    </row>
    <row r="29" spans="1:43" s="26" customFormat="1" ht="13.15" customHeight="1" x14ac:dyDescent="0.2">
      <c r="A29" s="76">
        <v>19</v>
      </c>
      <c r="B29" s="107" t="s">
        <v>270</v>
      </c>
      <c r="C29" s="96" t="s">
        <v>74</v>
      </c>
      <c r="D29" s="80">
        <f t="shared" si="9"/>
        <v>20</v>
      </c>
      <c r="E29" s="73">
        <f t="shared" si="10"/>
        <v>6</v>
      </c>
      <c r="F29" s="21">
        <v>10</v>
      </c>
      <c r="G29" s="22">
        <v>10</v>
      </c>
      <c r="H29" s="22">
        <v>0</v>
      </c>
      <c r="I29" s="22" t="s">
        <v>28</v>
      </c>
      <c r="J29" s="23">
        <v>6</v>
      </c>
      <c r="K29" s="24"/>
      <c r="L29" s="22"/>
      <c r="M29" s="22"/>
      <c r="N29" s="22"/>
      <c r="O29" s="25"/>
      <c r="P29" s="21"/>
      <c r="Q29" s="22"/>
      <c r="R29" s="22"/>
      <c r="S29" s="22"/>
      <c r="T29" s="23"/>
      <c r="U29" s="24"/>
      <c r="V29" s="22"/>
      <c r="W29" s="22"/>
      <c r="X29" s="22"/>
      <c r="Y29" s="25"/>
      <c r="Z29" s="21"/>
      <c r="AA29" s="22"/>
      <c r="AB29" s="22"/>
      <c r="AC29" s="22"/>
      <c r="AD29" s="23"/>
      <c r="AE29" s="24"/>
      <c r="AF29" s="22"/>
      <c r="AG29" s="22"/>
      <c r="AH29" s="22"/>
      <c r="AI29" s="25"/>
      <c r="AJ29" s="24"/>
      <c r="AK29" s="22"/>
      <c r="AL29" s="22"/>
      <c r="AM29" s="22"/>
      <c r="AN29" s="25"/>
      <c r="AO29" s="98"/>
      <c r="AP29" s="141"/>
      <c r="AQ29" s="138"/>
    </row>
    <row r="30" spans="1:43" s="26" customFormat="1" ht="12.75" customHeight="1" x14ac:dyDescent="0.2">
      <c r="A30" s="76">
        <v>20</v>
      </c>
      <c r="B30" s="107" t="s">
        <v>271</v>
      </c>
      <c r="C30" s="96" t="s">
        <v>75</v>
      </c>
      <c r="D30" s="80">
        <f t="shared" si="9"/>
        <v>30</v>
      </c>
      <c r="E30" s="73">
        <f t="shared" si="10"/>
        <v>4</v>
      </c>
      <c r="F30" s="27"/>
      <c r="G30" s="28"/>
      <c r="H30" s="28"/>
      <c r="I30" s="28"/>
      <c r="J30" s="29"/>
      <c r="K30" s="30"/>
      <c r="L30" s="28"/>
      <c r="M30" s="28"/>
      <c r="N30" s="28"/>
      <c r="O30" s="31"/>
      <c r="P30" s="27">
        <v>15</v>
      </c>
      <c r="Q30" s="28">
        <v>15</v>
      </c>
      <c r="R30" s="28">
        <v>0</v>
      </c>
      <c r="S30" s="28" t="s">
        <v>34</v>
      </c>
      <c r="T30" s="29">
        <v>4</v>
      </c>
      <c r="U30" s="30"/>
      <c r="V30" s="28"/>
      <c r="W30" s="28"/>
      <c r="X30" s="28"/>
      <c r="Y30" s="31"/>
      <c r="Z30" s="27"/>
      <c r="AA30" s="28"/>
      <c r="AB30" s="28"/>
      <c r="AC30" s="28"/>
      <c r="AD30" s="29"/>
      <c r="AE30" s="30"/>
      <c r="AF30" s="28"/>
      <c r="AG30" s="28"/>
      <c r="AH30" s="28"/>
      <c r="AI30" s="31"/>
      <c r="AJ30" s="30"/>
      <c r="AK30" s="28"/>
      <c r="AL30" s="28"/>
      <c r="AM30" s="28"/>
      <c r="AN30" s="31"/>
      <c r="AO30" s="98" t="s">
        <v>101</v>
      </c>
      <c r="AP30" s="141" t="s">
        <v>154</v>
      </c>
      <c r="AQ30" s="138" t="s">
        <v>155</v>
      </c>
    </row>
    <row r="31" spans="1:43" s="26" customFormat="1" ht="13.15" customHeight="1" x14ac:dyDescent="0.2">
      <c r="A31" s="76">
        <v>21</v>
      </c>
      <c r="B31" s="109" t="s">
        <v>272</v>
      </c>
      <c r="C31" s="96" t="s">
        <v>76</v>
      </c>
      <c r="D31" s="80">
        <f t="shared" si="9"/>
        <v>20</v>
      </c>
      <c r="E31" s="73">
        <f t="shared" si="10"/>
        <v>4</v>
      </c>
      <c r="F31" s="27"/>
      <c r="G31" s="28"/>
      <c r="H31" s="28"/>
      <c r="I31" s="28"/>
      <c r="J31" s="29"/>
      <c r="K31" s="30"/>
      <c r="L31" s="28"/>
      <c r="M31" s="28"/>
      <c r="N31" s="28"/>
      <c r="O31" s="31"/>
      <c r="P31" s="27"/>
      <c r="Q31" s="28"/>
      <c r="R31" s="28"/>
      <c r="S31" s="28"/>
      <c r="T31" s="29"/>
      <c r="U31" s="30">
        <v>10</v>
      </c>
      <c r="V31" s="28">
        <v>10</v>
      </c>
      <c r="W31" s="28">
        <v>0</v>
      </c>
      <c r="X31" s="28" t="s">
        <v>28</v>
      </c>
      <c r="Y31" s="31">
        <v>4</v>
      </c>
      <c r="Z31" s="27"/>
      <c r="AA31" s="28"/>
      <c r="AB31" s="28"/>
      <c r="AC31" s="28"/>
      <c r="AD31" s="29"/>
      <c r="AE31" s="30"/>
      <c r="AF31" s="28"/>
      <c r="AG31" s="28"/>
      <c r="AH31" s="28"/>
      <c r="AI31" s="31"/>
      <c r="AJ31" s="30"/>
      <c r="AK31" s="28"/>
      <c r="AL31" s="28"/>
      <c r="AM31" s="28"/>
      <c r="AN31" s="31"/>
      <c r="AO31" s="98" t="s">
        <v>75</v>
      </c>
      <c r="AP31" s="141" t="s">
        <v>163</v>
      </c>
      <c r="AQ31" s="138" t="s">
        <v>164</v>
      </c>
    </row>
    <row r="32" spans="1:43" s="26" customFormat="1" ht="13.15" customHeight="1" x14ac:dyDescent="0.2">
      <c r="A32" s="76">
        <v>22</v>
      </c>
      <c r="B32" s="109" t="s">
        <v>273</v>
      </c>
      <c r="C32" s="96" t="s">
        <v>80</v>
      </c>
      <c r="D32" s="80">
        <f t="shared" si="9"/>
        <v>20</v>
      </c>
      <c r="E32" s="73">
        <f t="shared" si="10"/>
        <v>4</v>
      </c>
      <c r="F32" s="30"/>
      <c r="G32" s="28"/>
      <c r="H32" s="28"/>
      <c r="I32" s="28"/>
      <c r="J32" s="31"/>
      <c r="K32" s="30"/>
      <c r="L32" s="28"/>
      <c r="M32" s="28"/>
      <c r="N32" s="28"/>
      <c r="O32" s="31"/>
      <c r="P32" s="27"/>
      <c r="Q32" s="28"/>
      <c r="R32" s="28"/>
      <c r="S32" s="28"/>
      <c r="T32" s="29"/>
      <c r="U32" s="30">
        <v>10</v>
      </c>
      <c r="V32" s="28">
        <v>0</v>
      </c>
      <c r="W32" s="28">
        <v>10</v>
      </c>
      <c r="X32" s="28" t="s">
        <v>28</v>
      </c>
      <c r="Y32" s="31">
        <v>4</v>
      </c>
      <c r="Z32" s="27"/>
      <c r="AA32" s="28"/>
      <c r="AB32" s="28"/>
      <c r="AC32" s="28"/>
      <c r="AD32" s="29"/>
      <c r="AE32" s="30"/>
      <c r="AF32" s="28"/>
      <c r="AG32" s="28"/>
      <c r="AH32" s="28"/>
      <c r="AI32" s="31"/>
      <c r="AJ32" s="30"/>
      <c r="AK32" s="28"/>
      <c r="AL32" s="28"/>
      <c r="AM32" s="28"/>
      <c r="AN32" s="31"/>
      <c r="AO32" s="98" t="s">
        <v>58</v>
      </c>
      <c r="AP32" s="141" t="s">
        <v>214</v>
      </c>
      <c r="AQ32" s="138" t="s">
        <v>213</v>
      </c>
    </row>
    <row r="33" spans="1:43" s="26" customFormat="1" ht="12.75" customHeight="1" x14ac:dyDescent="0.2">
      <c r="A33" s="76">
        <v>23</v>
      </c>
      <c r="B33" s="109" t="s">
        <v>274</v>
      </c>
      <c r="C33" s="108" t="s">
        <v>30</v>
      </c>
      <c r="D33" s="80">
        <f t="shared" si="9"/>
        <v>15</v>
      </c>
      <c r="E33" s="73">
        <f t="shared" si="10"/>
        <v>4</v>
      </c>
      <c r="F33" s="27"/>
      <c r="G33" s="28"/>
      <c r="H33" s="28"/>
      <c r="I33" s="28"/>
      <c r="J33" s="29"/>
      <c r="K33" s="30"/>
      <c r="L33" s="28"/>
      <c r="M33" s="28"/>
      <c r="N33" s="28"/>
      <c r="O33" s="31"/>
      <c r="P33" s="27"/>
      <c r="Q33" s="28"/>
      <c r="R33" s="28"/>
      <c r="S33" s="28"/>
      <c r="T33" s="29"/>
      <c r="U33" s="30">
        <v>5</v>
      </c>
      <c r="V33" s="28">
        <v>0</v>
      </c>
      <c r="W33" s="28">
        <v>10</v>
      </c>
      <c r="X33" s="28" t="s">
        <v>34</v>
      </c>
      <c r="Y33" s="31">
        <v>4</v>
      </c>
      <c r="Z33" s="27"/>
      <c r="AA33" s="28"/>
      <c r="AB33" s="28"/>
      <c r="AC33" s="28"/>
      <c r="AD33" s="29"/>
      <c r="AE33" s="30"/>
      <c r="AF33" s="28"/>
      <c r="AG33" s="28"/>
      <c r="AH33" s="28"/>
      <c r="AI33" s="31"/>
      <c r="AJ33" s="30"/>
      <c r="AK33" s="28"/>
      <c r="AL33" s="28"/>
      <c r="AM33" s="28"/>
      <c r="AN33" s="31"/>
      <c r="AO33" s="98" t="s">
        <v>58</v>
      </c>
      <c r="AP33" s="141" t="s">
        <v>165</v>
      </c>
      <c r="AQ33" s="138" t="s">
        <v>30</v>
      </c>
    </row>
    <row r="34" spans="1:43" s="26" customFormat="1" ht="13.15" customHeight="1" x14ac:dyDescent="0.2">
      <c r="A34" s="76">
        <v>24</v>
      </c>
      <c r="B34" s="109" t="s">
        <v>275</v>
      </c>
      <c r="C34" s="108" t="s">
        <v>203</v>
      </c>
      <c r="D34" s="80">
        <f t="shared" si="9"/>
        <v>15</v>
      </c>
      <c r="E34" s="73">
        <f t="shared" si="10"/>
        <v>4</v>
      </c>
      <c r="F34" s="27"/>
      <c r="G34" s="28"/>
      <c r="H34" s="28"/>
      <c r="I34" s="28"/>
      <c r="J34" s="29"/>
      <c r="K34" s="30"/>
      <c r="L34" s="28"/>
      <c r="M34" s="28"/>
      <c r="N34" s="28"/>
      <c r="O34" s="31"/>
      <c r="P34" s="27">
        <v>5</v>
      </c>
      <c r="Q34" s="28">
        <v>0</v>
      </c>
      <c r="R34" s="28">
        <v>10</v>
      </c>
      <c r="S34" s="28" t="s">
        <v>28</v>
      </c>
      <c r="T34" s="29">
        <v>4</v>
      </c>
      <c r="U34" s="30"/>
      <c r="V34" s="28"/>
      <c r="W34" s="28"/>
      <c r="X34" s="28"/>
      <c r="Y34" s="31"/>
      <c r="Z34" s="27"/>
      <c r="AA34" s="28"/>
      <c r="AB34" s="28"/>
      <c r="AC34" s="28"/>
      <c r="AD34" s="29"/>
      <c r="AE34" s="30"/>
      <c r="AF34" s="28"/>
      <c r="AG34" s="28"/>
      <c r="AH34" s="28"/>
      <c r="AI34" s="31"/>
      <c r="AJ34" s="30"/>
      <c r="AK34" s="28"/>
      <c r="AL34" s="28"/>
      <c r="AM34" s="28"/>
      <c r="AN34" s="31"/>
      <c r="AO34" s="98"/>
      <c r="AP34" s="141" t="s">
        <v>166</v>
      </c>
      <c r="AQ34" s="138" t="s">
        <v>203</v>
      </c>
    </row>
    <row r="35" spans="1:43" s="26" customFormat="1" ht="13.15" customHeight="1" x14ac:dyDescent="0.2">
      <c r="A35" s="76">
        <v>25</v>
      </c>
      <c r="B35" s="109" t="s">
        <v>276</v>
      </c>
      <c r="C35" s="96" t="s">
        <v>42</v>
      </c>
      <c r="D35" s="80">
        <f t="shared" si="9"/>
        <v>20</v>
      </c>
      <c r="E35" s="73">
        <f t="shared" si="10"/>
        <v>4</v>
      </c>
      <c r="F35" s="30"/>
      <c r="G35" s="28"/>
      <c r="H35" s="28"/>
      <c r="I35" s="28"/>
      <c r="J35" s="31"/>
      <c r="K35" s="30"/>
      <c r="L35" s="28"/>
      <c r="M35" s="28"/>
      <c r="N35" s="28"/>
      <c r="O35" s="31"/>
      <c r="P35" s="27"/>
      <c r="Q35" s="28"/>
      <c r="R35" s="28"/>
      <c r="S35" s="28"/>
      <c r="T35" s="29"/>
      <c r="U35" s="30"/>
      <c r="V35" s="28"/>
      <c r="W35" s="28"/>
      <c r="X35" s="28"/>
      <c r="Y35" s="31"/>
      <c r="Z35" s="27">
        <v>10</v>
      </c>
      <c r="AA35" s="28">
        <v>0</v>
      </c>
      <c r="AB35" s="28">
        <v>10</v>
      </c>
      <c r="AC35" s="28" t="s">
        <v>28</v>
      </c>
      <c r="AD35" s="29">
        <v>4</v>
      </c>
      <c r="AE35" s="30"/>
      <c r="AF35" s="28"/>
      <c r="AG35" s="28"/>
      <c r="AH35" s="28"/>
      <c r="AI35" s="31"/>
      <c r="AJ35" s="30"/>
      <c r="AK35" s="28"/>
      <c r="AL35" s="28"/>
      <c r="AM35" s="28"/>
      <c r="AN35" s="31"/>
      <c r="AO35" s="98" t="s">
        <v>30</v>
      </c>
      <c r="AP35" s="141" t="s">
        <v>208</v>
      </c>
      <c r="AQ35" s="138" t="s">
        <v>207</v>
      </c>
    </row>
    <row r="36" spans="1:43" s="26" customFormat="1" ht="12.75" customHeight="1" x14ac:dyDescent="0.2">
      <c r="A36" s="76">
        <v>26</v>
      </c>
      <c r="B36" s="109" t="s">
        <v>277</v>
      </c>
      <c r="C36" s="96" t="s">
        <v>90</v>
      </c>
      <c r="D36" s="80">
        <f t="shared" si="9"/>
        <v>20</v>
      </c>
      <c r="E36" s="73">
        <f t="shared" si="10"/>
        <v>4</v>
      </c>
      <c r="F36" s="27"/>
      <c r="G36" s="28"/>
      <c r="H36" s="28"/>
      <c r="I36" s="28"/>
      <c r="J36" s="29"/>
      <c r="K36" s="30"/>
      <c r="L36" s="28"/>
      <c r="M36" s="28"/>
      <c r="N36" s="28"/>
      <c r="O36" s="31"/>
      <c r="P36" s="27"/>
      <c r="Q36" s="28"/>
      <c r="R36" s="28"/>
      <c r="S36" s="28"/>
      <c r="T36" s="29"/>
      <c r="U36" s="30">
        <v>10</v>
      </c>
      <c r="V36" s="28">
        <v>0</v>
      </c>
      <c r="W36" s="28">
        <v>10</v>
      </c>
      <c r="X36" s="28" t="s">
        <v>34</v>
      </c>
      <c r="Y36" s="31">
        <v>4</v>
      </c>
      <c r="Z36" s="27"/>
      <c r="AA36" s="28"/>
      <c r="AB36" s="28"/>
      <c r="AC36" s="28"/>
      <c r="AD36" s="29"/>
      <c r="AE36" s="30"/>
      <c r="AF36" s="28"/>
      <c r="AG36" s="28"/>
      <c r="AH36" s="28"/>
      <c r="AI36" s="31"/>
      <c r="AJ36" s="30"/>
      <c r="AK36" s="28"/>
      <c r="AL36" s="28"/>
      <c r="AM36" s="28"/>
      <c r="AN36" s="31"/>
      <c r="AO36" s="98" t="s">
        <v>105</v>
      </c>
      <c r="AP36" s="141" t="s">
        <v>212</v>
      </c>
      <c r="AQ36" s="138" t="s">
        <v>211</v>
      </c>
    </row>
    <row r="37" spans="1:43" s="26" customFormat="1" ht="13.15" customHeight="1" x14ac:dyDescent="0.2">
      <c r="A37" s="76">
        <v>27</v>
      </c>
      <c r="B37" s="109" t="s">
        <v>278</v>
      </c>
      <c r="C37" s="96" t="s">
        <v>82</v>
      </c>
      <c r="D37" s="80">
        <f t="shared" si="9"/>
        <v>15</v>
      </c>
      <c r="E37" s="73">
        <f t="shared" si="10"/>
        <v>4</v>
      </c>
      <c r="F37" s="27"/>
      <c r="G37" s="28"/>
      <c r="H37" s="28"/>
      <c r="I37" s="28"/>
      <c r="J37" s="29"/>
      <c r="K37" s="30">
        <v>5</v>
      </c>
      <c r="L37" s="28">
        <v>0</v>
      </c>
      <c r="M37" s="28">
        <v>10</v>
      </c>
      <c r="N37" s="28" t="s">
        <v>34</v>
      </c>
      <c r="O37" s="31">
        <v>4</v>
      </c>
      <c r="P37" s="27"/>
      <c r="Q37" s="28"/>
      <c r="R37" s="28"/>
      <c r="S37" s="28"/>
      <c r="T37" s="29"/>
      <c r="U37" s="30"/>
      <c r="V37" s="28"/>
      <c r="W37" s="28"/>
      <c r="X37" s="28"/>
      <c r="Y37" s="31"/>
      <c r="Z37" s="27"/>
      <c r="AA37" s="28"/>
      <c r="AB37" s="28"/>
      <c r="AC37" s="28"/>
      <c r="AD37" s="29"/>
      <c r="AE37" s="30"/>
      <c r="AF37" s="28"/>
      <c r="AG37" s="28"/>
      <c r="AH37" s="28"/>
      <c r="AI37" s="31"/>
      <c r="AJ37" s="30"/>
      <c r="AK37" s="28"/>
      <c r="AL37" s="28"/>
      <c r="AM37" s="28"/>
      <c r="AN37" s="31"/>
      <c r="AO37" s="98"/>
      <c r="AP37" s="141" t="s">
        <v>160</v>
      </c>
      <c r="AQ37" s="138" t="s">
        <v>198</v>
      </c>
    </row>
    <row r="38" spans="1:43" s="26" customFormat="1" ht="13.15" customHeight="1" x14ac:dyDescent="0.2">
      <c r="A38" s="76">
        <v>28</v>
      </c>
      <c r="B38" s="109" t="s">
        <v>279</v>
      </c>
      <c r="C38" s="96" t="s">
        <v>83</v>
      </c>
      <c r="D38" s="80">
        <f t="shared" si="9"/>
        <v>10</v>
      </c>
      <c r="E38" s="73">
        <f t="shared" si="10"/>
        <v>4</v>
      </c>
      <c r="F38" s="30"/>
      <c r="G38" s="28"/>
      <c r="H38" s="28"/>
      <c r="I38" s="28"/>
      <c r="J38" s="31"/>
      <c r="K38" s="30"/>
      <c r="L38" s="28"/>
      <c r="M38" s="28"/>
      <c r="N38" s="28"/>
      <c r="O38" s="31"/>
      <c r="P38" s="27">
        <v>0</v>
      </c>
      <c r="Q38" s="28">
        <v>0</v>
      </c>
      <c r="R38" s="28">
        <v>10</v>
      </c>
      <c r="S38" s="28" t="s">
        <v>34</v>
      </c>
      <c r="T38" s="29">
        <v>4</v>
      </c>
      <c r="U38" s="30"/>
      <c r="V38" s="28"/>
      <c r="W38" s="28"/>
      <c r="X38" s="28"/>
      <c r="Y38" s="31"/>
      <c r="Z38" s="27"/>
      <c r="AA38" s="28"/>
      <c r="AB38" s="28"/>
      <c r="AC38" s="28"/>
      <c r="AD38" s="29"/>
      <c r="AE38" s="30"/>
      <c r="AF38" s="28"/>
      <c r="AG38" s="28"/>
      <c r="AH38" s="28"/>
      <c r="AI38" s="31"/>
      <c r="AJ38" s="30"/>
      <c r="AK38" s="28"/>
      <c r="AL38" s="28"/>
      <c r="AM38" s="28"/>
      <c r="AN38" s="31"/>
      <c r="AO38" s="98" t="s">
        <v>82</v>
      </c>
      <c r="AP38" s="141" t="s">
        <v>161</v>
      </c>
      <c r="AQ38" s="138" t="s">
        <v>162</v>
      </c>
    </row>
    <row r="39" spans="1:43" s="26" customFormat="1" ht="13.15" customHeight="1" x14ac:dyDescent="0.2">
      <c r="A39" s="76">
        <v>29</v>
      </c>
      <c r="B39" s="109" t="s">
        <v>280</v>
      </c>
      <c r="C39" s="96" t="s">
        <v>79</v>
      </c>
      <c r="D39" s="80">
        <f t="shared" si="9"/>
        <v>15</v>
      </c>
      <c r="E39" s="73">
        <f t="shared" si="10"/>
        <v>4</v>
      </c>
      <c r="F39" s="27"/>
      <c r="G39" s="28"/>
      <c r="H39" s="28"/>
      <c r="I39" s="28"/>
      <c r="J39" s="29"/>
      <c r="K39" s="30"/>
      <c r="L39" s="28"/>
      <c r="M39" s="28"/>
      <c r="N39" s="28"/>
      <c r="O39" s="31"/>
      <c r="P39" s="27"/>
      <c r="Q39" s="28"/>
      <c r="R39" s="28"/>
      <c r="S39" s="28"/>
      <c r="T39" s="29"/>
      <c r="U39" s="30">
        <v>5</v>
      </c>
      <c r="V39" s="28">
        <v>0</v>
      </c>
      <c r="W39" s="28">
        <v>10</v>
      </c>
      <c r="X39" s="28" t="s">
        <v>34</v>
      </c>
      <c r="Y39" s="31">
        <v>4</v>
      </c>
      <c r="Z39" s="27"/>
      <c r="AA39" s="28"/>
      <c r="AB39" s="28"/>
      <c r="AC39" s="28"/>
      <c r="AD39" s="29"/>
      <c r="AE39" s="30"/>
      <c r="AF39" s="28"/>
      <c r="AG39" s="28"/>
      <c r="AH39" s="28"/>
      <c r="AI39" s="31"/>
      <c r="AJ39" s="30"/>
      <c r="AK39" s="28"/>
      <c r="AL39" s="28"/>
      <c r="AM39" s="28"/>
      <c r="AN39" s="31"/>
      <c r="AO39" s="98"/>
      <c r="AP39" s="141" t="s">
        <v>167</v>
      </c>
      <c r="AQ39" s="138" t="s">
        <v>168</v>
      </c>
    </row>
    <row r="40" spans="1:43" s="26" customFormat="1" ht="13.15" customHeight="1" x14ac:dyDescent="0.2">
      <c r="A40" s="76">
        <v>30</v>
      </c>
      <c r="B40" s="109" t="s">
        <v>281</v>
      </c>
      <c r="C40" s="96" t="s">
        <v>88</v>
      </c>
      <c r="D40" s="80">
        <f t="shared" si="9"/>
        <v>20</v>
      </c>
      <c r="E40" s="73">
        <f t="shared" si="10"/>
        <v>4</v>
      </c>
      <c r="F40" s="30"/>
      <c r="G40" s="28"/>
      <c r="H40" s="28"/>
      <c r="I40" s="28"/>
      <c r="J40" s="31"/>
      <c r="K40" s="30">
        <v>10</v>
      </c>
      <c r="L40" s="28">
        <v>0</v>
      </c>
      <c r="M40" s="28">
        <v>10</v>
      </c>
      <c r="N40" s="28" t="s">
        <v>34</v>
      </c>
      <c r="O40" s="31">
        <v>4</v>
      </c>
      <c r="P40" s="27"/>
      <c r="Q40" s="28"/>
      <c r="R40" s="28"/>
      <c r="S40" s="28"/>
      <c r="T40" s="29"/>
      <c r="U40" s="30"/>
      <c r="V40" s="28"/>
      <c r="W40" s="28"/>
      <c r="X40" s="28"/>
      <c r="Y40" s="31"/>
      <c r="Z40" s="27"/>
      <c r="AA40" s="28"/>
      <c r="AB40" s="28"/>
      <c r="AC40" s="28"/>
      <c r="AD40" s="29"/>
      <c r="AE40" s="30"/>
      <c r="AF40" s="28"/>
      <c r="AG40" s="28"/>
      <c r="AH40" s="28"/>
      <c r="AI40" s="31"/>
      <c r="AJ40" s="30"/>
      <c r="AK40" s="28"/>
      <c r="AL40" s="28"/>
      <c r="AM40" s="28"/>
      <c r="AN40" s="31"/>
      <c r="AO40" s="98"/>
      <c r="AP40" s="141" t="s">
        <v>190</v>
      </c>
      <c r="AQ40" s="138" t="s">
        <v>204</v>
      </c>
    </row>
    <row r="41" spans="1:43" s="26" customFormat="1" ht="12.75" customHeight="1" x14ac:dyDescent="0.2">
      <c r="A41" s="76">
        <v>31</v>
      </c>
      <c r="B41" s="109" t="s">
        <v>282</v>
      </c>
      <c r="C41" s="96" t="s">
        <v>89</v>
      </c>
      <c r="D41" s="80">
        <f t="shared" si="9"/>
        <v>20</v>
      </c>
      <c r="E41" s="73">
        <f t="shared" si="10"/>
        <v>4</v>
      </c>
      <c r="F41" s="27"/>
      <c r="G41" s="28"/>
      <c r="H41" s="28"/>
      <c r="I41" s="28"/>
      <c r="J41" s="29"/>
      <c r="K41" s="30"/>
      <c r="L41" s="28"/>
      <c r="M41" s="28"/>
      <c r="N41" s="28"/>
      <c r="O41" s="31"/>
      <c r="P41" s="27">
        <v>10</v>
      </c>
      <c r="Q41" s="28">
        <v>0</v>
      </c>
      <c r="R41" s="28">
        <v>10</v>
      </c>
      <c r="S41" s="28" t="s">
        <v>28</v>
      </c>
      <c r="T41" s="29">
        <v>4</v>
      </c>
      <c r="U41" s="30"/>
      <c r="V41" s="28"/>
      <c r="W41" s="28"/>
      <c r="X41" s="28"/>
      <c r="Y41" s="31"/>
      <c r="Z41" s="27"/>
      <c r="AA41" s="28"/>
      <c r="AB41" s="28"/>
      <c r="AC41" s="28"/>
      <c r="AD41" s="29"/>
      <c r="AE41" s="30"/>
      <c r="AF41" s="28"/>
      <c r="AG41" s="28"/>
      <c r="AH41" s="28"/>
      <c r="AI41" s="31"/>
      <c r="AJ41" s="30"/>
      <c r="AK41" s="28"/>
      <c r="AL41" s="28"/>
      <c r="AM41" s="28"/>
      <c r="AN41" s="31"/>
      <c r="AO41" s="98" t="s">
        <v>98</v>
      </c>
      <c r="AP41" s="141" t="s">
        <v>185</v>
      </c>
      <c r="AQ41" s="138" t="s">
        <v>186</v>
      </c>
    </row>
    <row r="42" spans="1:43" s="26" customFormat="1" ht="13.15" customHeight="1" x14ac:dyDescent="0.2">
      <c r="A42" s="76">
        <v>32</v>
      </c>
      <c r="B42" s="109" t="s">
        <v>283</v>
      </c>
      <c r="C42" s="96" t="s">
        <v>81</v>
      </c>
      <c r="D42" s="80">
        <f t="shared" si="9"/>
        <v>15</v>
      </c>
      <c r="E42" s="73">
        <f t="shared" si="10"/>
        <v>4</v>
      </c>
      <c r="F42" s="27"/>
      <c r="G42" s="28"/>
      <c r="H42" s="28"/>
      <c r="I42" s="28"/>
      <c r="J42" s="29"/>
      <c r="K42" s="30"/>
      <c r="L42" s="28"/>
      <c r="M42" s="28"/>
      <c r="N42" s="28"/>
      <c r="O42" s="31"/>
      <c r="P42" s="27"/>
      <c r="Q42" s="28"/>
      <c r="R42" s="28"/>
      <c r="S42" s="28"/>
      <c r="T42" s="29"/>
      <c r="U42" s="30">
        <v>10</v>
      </c>
      <c r="V42" s="28">
        <v>0</v>
      </c>
      <c r="W42" s="28">
        <v>5</v>
      </c>
      <c r="X42" s="28" t="s">
        <v>34</v>
      </c>
      <c r="Y42" s="31">
        <v>4</v>
      </c>
      <c r="Z42" s="27"/>
      <c r="AA42" s="28"/>
      <c r="AB42" s="28"/>
      <c r="AC42" s="28"/>
      <c r="AD42" s="29"/>
      <c r="AE42" s="30"/>
      <c r="AF42" s="28"/>
      <c r="AG42" s="28"/>
      <c r="AH42" s="28"/>
      <c r="AI42" s="31"/>
      <c r="AJ42" s="30"/>
      <c r="AK42" s="28"/>
      <c r="AL42" s="28"/>
      <c r="AM42" s="28"/>
      <c r="AN42" s="31"/>
      <c r="AO42" s="98" t="s">
        <v>87</v>
      </c>
      <c r="AP42" s="141" t="s">
        <v>169</v>
      </c>
      <c r="AQ42" s="138" t="s">
        <v>170</v>
      </c>
    </row>
    <row r="43" spans="1:43" s="26" customFormat="1" ht="13.15" customHeight="1" x14ac:dyDescent="0.2">
      <c r="A43" s="76">
        <v>33</v>
      </c>
      <c r="B43" s="109" t="s">
        <v>284</v>
      </c>
      <c r="C43" s="96" t="s">
        <v>31</v>
      </c>
      <c r="D43" s="80">
        <f t="shared" si="9"/>
        <v>20</v>
      </c>
      <c r="E43" s="73">
        <f t="shared" si="10"/>
        <v>4</v>
      </c>
      <c r="F43" s="30"/>
      <c r="G43" s="28"/>
      <c r="H43" s="28"/>
      <c r="I43" s="28"/>
      <c r="J43" s="31"/>
      <c r="K43" s="30"/>
      <c r="L43" s="28"/>
      <c r="M43" s="28"/>
      <c r="N43" s="28"/>
      <c r="O43" s="31"/>
      <c r="P43" s="27">
        <v>10</v>
      </c>
      <c r="Q43" s="28">
        <v>10</v>
      </c>
      <c r="R43" s="28">
        <v>0</v>
      </c>
      <c r="S43" s="28" t="s">
        <v>28</v>
      </c>
      <c r="T43" s="29">
        <v>4</v>
      </c>
      <c r="U43" s="30"/>
      <c r="V43" s="28"/>
      <c r="W43" s="28"/>
      <c r="X43" s="28"/>
      <c r="Y43" s="31"/>
      <c r="Z43" s="27"/>
      <c r="AA43" s="28"/>
      <c r="AB43" s="28"/>
      <c r="AC43" s="28"/>
      <c r="AD43" s="29"/>
      <c r="AE43" s="30"/>
      <c r="AF43" s="28"/>
      <c r="AG43" s="28"/>
      <c r="AH43" s="28"/>
      <c r="AI43" s="31"/>
      <c r="AJ43" s="30"/>
      <c r="AK43" s="28"/>
      <c r="AL43" s="28"/>
      <c r="AM43" s="28"/>
      <c r="AN43" s="31"/>
      <c r="AO43" s="98" t="s">
        <v>99</v>
      </c>
      <c r="AP43" s="141" t="s">
        <v>171</v>
      </c>
      <c r="AQ43" s="138" t="s">
        <v>31</v>
      </c>
    </row>
    <row r="44" spans="1:43" s="26" customFormat="1" ht="12.75" customHeight="1" x14ac:dyDescent="0.2">
      <c r="A44" s="76">
        <v>34</v>
      </c>
      <c r="B44" s="109" t="s">
        <v>285</v>
      </c>
      <c r="C44" s="108" t="s">
        <v>84</v>
      </c>
      <c r="D44" s="80">
        <f t="shared" si="9"/>
        <v>15</v>
      </c>
      <c r="E44" s="73">
        <f t="shared" si="10"/>
        <v>4</v>
      </c>
      <c r="F44" s="27"/>
      <c r="G44" s="28"/>
      <c r="H44" s="28"/>
      <c r="I44" s="28"/>
      <c r="J44" s="29"/>
      <c r="K44" s="30"/>
      <c r="L44" s="28"/>
      <c r="M44" s="28"/>
      <c r="N44" s="28"/>
      <c r="O44" s="31"/>
      <c r="P44" s="27"/>
      <c r="Q44" s="28"/>
      <c r="R44" s="28"/>
      <c r="S44" s="28"/>
      <c r="T44" s="29"/>
      <c r="U44" s="30"/>
      <c r="V44" s="28"/>
      <c r="W44" s="28"/>
      <c r="X44" s="28"/>
      <c r="Y44" s="31"/>
      <c r="Z44" s="27"/>
      <c r="AA44" s="28"/>
      <c r="AB44" s="28"/>
      <c r="AC44" s="28"/>
      <c r="AD44" s="29"/>
      <c r="AE44" s="30"/>
      <c r="AF44" s="28"/>
      <c r="AG44" s="28"/>
      <c r="AH44" s="28"/>
      <c r="AI44" s="31"/>
      <c r="AJ44" s="30">
        <v>10</v>
      </c>
      <c r="AK44" s="28">
        <v>5</v>
      </c>
      <c r="AL44" s="28">
        <v>0</v>
      </c>
      <c r="AM44" s="28" t="s">
        <v>34</v>
      </c>
      <c r="AN44" s="31">
        <v>4</v>
      </c>
      <c r="AO44" s="98"/>
      <c r="AP44" s="141" t="s">
        <v>206</v>
      </c>
      <c r="AQ44" s="138" t="s">
        <v>205</v>
      </c>
    </row>
    <row r="45" spans="1:43" s="26" customFormat="1" ht="13.15" customHeight="1" thickBot="1" x14ac:dyDescent="0.25">
      <c r="A45" s="77">
        <v>35</v>
      </c>
      <c r="B45" s="110" t="s">
        <v>286</v>
      </c>
      <c r="C45" s="111" t="s">
        <v>233</v>
      </c>
      <c r="D45" s="81">
        <f>SUM(F45:AN45)-E45</f>
        <v>10</v>
      </c>
      <c r="E45" s="74">
        <f t="shared" si="10"/>
        <v>4</v>
      </c>
      <c r="F45" s="32"/>
      <c r="G45" s="33"/>
      <c r="H45" s="33"/>
      <c r="I45" s="33"/>
      <c r="J45" s="34"/>
      <c r="K45" s="35">
        <v>5</v>
      </c>
      <c r="L45" s="33">
        <v>5</v>
      </c>
      <c r="M45" s="33">
        <v>0</v>
      </c>
      <c r="N45" s="33" t="s">
        <v>28</v>
      </c>
      <c r="O45" s="36">
        <v>4</v>
      </c>
      <c r="P45" s="32"/>
      <c r="Q45" s="33"/>
      <c r="R45" s="33"/>
      <c r="S45" s="33"/>
      <c r="T45" s="34"/>
      <c r="U45" s="35"/>
      <c r="V45" s="33"/>
      <c r="W45" s="33"/>
      <c r="X45" s="33"/>
      <c r="Y45" s="36"/>
      <c r="Z45" s="32"/>
      <c r="AA45" s="33"/>
      <c r="AB45" s="33"/>
      <c r="AC45" s="33"/>
      <c r="AD45" s="34"/>
      <c r="AE45" s="35"/>
      <c r="AF45" s="33"/>
      <c r="AG45" s="33"/>
      <c r="AH45" s="33"/>
      <c r="AI45" s="36"/>
      <c r="AJ45" s="35"/>
      <c r="AK45" s="33"/>
      <c r="AL45" s="33"/>
      <c r="AM45" s="33"/>
      <c r="AN45" s="36"/>
      <c r="AO45" s="99"/>
      <c r="AP45" s="142" t="s">
        <v>172</v>
      </c>
      <c r="AQ45" s="139" t="s">
        <v>233</v>
      </c>
    </row>
    <row r="46" spans="1:43" s="20" customFormat="1" ht="13.15" customHeight="1" thickBot="1" x14ac:dyDescent="0.25">
      <c r="A46" s="127" t="s">
        <v>32</v>
      </c>
      <c r="B46" s="43"/>
      <c r="C46" s="43"/>
      <c r="D46" s="9">
        <f t="shared" ref="D46:AN46" si="11">SUM(D47:D49)</f>
        <v>30</v>
      </c>
      <c r="E46" s="45">
        <f t="shared" si="11"/>
        <v>12</v>
      </c>
      <c r="F46" s="44">
        <f t="shared" si="11"/>
        <v>0</v>
      </c>
      <c r="G46" s="44">
        <f t="shared" si="11"/>
        <v>0</v>
      </c>
      <c r="H46" s="44">
        <f t="shared" si="11"/>
        <v>0</v>
      </c>
      <c r="I46" s="44">
        <f t="shared" si="11"/>
        <v>0</v>
      </c>
      <c r="J46" s="46">
        <f t="shared" si="11"/>
        <v>0</v>
      </c>
      <c r="K46" s="44">
        <f t="shared" si="11"/>
        <v>0</v>
      </c>
      <c r="L46" s="44">
        <f t="shared" si="11"/>
        <v>0</v>
      </c>
      <c r="M46" s="44">
        <f t="shared" si="11"/>
        <v>0</v>
      </c>
      <c r="N46" s="44">
        <f t="shared" si="11"/>
        <v>0</v>
      </c>
      <c r="O46" s="46">
        <f t="shared" si="11"/>
        <v>0</v>
      </c>
      <c r="P46" s="44">
        <f t="shared" si="11"/>
        <v>0</v>
      </c>
      <c r="Q46" s="44">
        <f t="shared" si="11"/>
        <v>0</v>
      </c>
      <c r="R46" s="44">
        <f t="shared" si="11"/>
        <v>0</v>
      </c>
      <c r="S46" s="44">
        <f t="shared" si="11"/>
        <v>0</v>
      </c>
      <c r="T46" s="46">
        <f t="shared" si="11"/>
        <v>0</v>
      </c>
      <c r="U46" s="44">
        <f t="shared" si="11"/>
        <v>0</v>
      </c>
      <c r="V46" s="44">
        <f t="shared" si="11"/>
        <v>0</v>
      </c>
      <c r="W46" s="44">
        <f t="shared" si="11"/>
        <v>0</v>
      </c>
      <c r="X46" s="44">
        <f t="shared" si="11"/>
        <v>0</v>
      </c>
      <c r="Y46" s="46">
        <f t="shared" si="11"/>
        <v>0</v>
      </c>
      <c r="Z46" s="44">
        <f>SUM(Z47:Z49)</f>
        <v>0</v>
      </c>
      <c r="AA46" s="44">
        <f t="shared" si="11"/>
        <v>0</v>
      </c>
      <c r="AB46" s="44">
        <f t="shared" si="11"/>
        <v>0</v>
      </c>
      <c r="AC46" s="44">
        <f t="shared" si="11"/>
        <v>0</v>
      </c>
      <c r="AD46" s="46">
        <f t="shared" si="11"/>
        <v>0</v>
      </c>
      <c r="AE46" s="44">
        <f>SUM(AE47:AE49)</f>
        <v>10</v>
      </c>
      <c r="AF46" s="44">
        <f t="shared" si="11"/>
        <v>0</v>
      </c>
      <c r="AG46" s="44">
        <f t="shared" si="11"/>
        <v>0</v>
      </c>
      <c r="AH46" s="44">
        <f t="shared" si="11"/>
        <v>0</v>
      </c>
      <c r="AI46" s="46">
        <f t="shared" si="11"/>
        <v>4</v>
      </c>
      <c r="AJ46" s="44">
        <f t="shared" si="11"/>
        <v>20</v>
      </c>
      <c r="AK46" s="44">
        <f t="shared" si="11"/>
        <v>0</v>
      </c>
      <c r="AL46" s="44">
        <f t="shared" si="11"/>
        <v>0</v>
      </c>
      <c r="AM46" s="44">
        <f t="shared" si="11"/>
        <v>0</v>
      </c>
      <c r="AN46" s="46">
        <f t="shared" si="11"/>
        <v>8</v>
      </c>
      <c r="AO46" s="100"/>
      <c r="AP46" s="102"/>
      <c r="AQ46" s="102"/>
    </row>
    <row r="47" spans="1:43" s="26" customFormat="1" ht="13.15" customHeight="1" x14ac:dyDescent="0.2">
      <c r="A47" s="75">
        <v>36</v>
      </c>
      <c r="B47" s="105" t="s">
        <v>234</v>
      </c>
      <c r="C47" s="112" t="s">
        <v>53</v>
      </c>
      <c r="D47" s="79">
        <f>SUM(F47:AN47)-E47</f>
        <v>10</v>
      </c>
      <c r="E47" s="72">
        <f>J47+O47+T47+Y47+AD47+AI47+AN47</f>
        <v>4</v>
      </c>
      <c r="F47" s="21"/>
      <c r="G47" s="22"/>
      <c r="H47" s="22"/>
      <c r="I47" s="22"/>
      <c r="J47" s="23"/>
      <c r="K47" s="24"/>
      <c r="L47" s="22"/>
      <c r="M47" s="22"/>
      <c r="N47" s="22"/>
      <c r="O47" s="25"/>
      <c r="P47" s="21"/>
      <c r="Q47" s="22"/>
      <c r="R47" s="22"/>
      <c r="S47" s="22"/>
      <c r="T47" s="23"/>
      <c r="U47" s="24"/>
      <c r="V47" s="22"/>
      <c r="W47" s="22"/>
      <c r="X47" s="22"/>
      <c r="Y47" s="25"/>
      <c r="Z47" s="21"/>
      <c r="AA47" s="22"/>
      <c r="AB47" s="22"/>
      <c r="AC47" s="22"/>
      <c r="AD47" s="23"/>
      <c r="AE47" s="24">
        <v>10</v>
      </c>
      <c r="AF47" s="22">
        <v>0</v>
      </c>
      <c r="AG47" s="22">
        <v>0</v>
      </c>
      <c r="AH47" s="22" t="s">
        <v>34</v>
      </c>
      <c r="AI47" s="25">
        <v>4</v>
      </c>
      <c r="AJ47" s="24"/>
      <c r="AK47" s="22"/>
      <c r="AL47" s="22"/>
      <c r="AM47" s="22"/>
      <c r="AN47" s="25"/>
      <c r="AO47" s="97"/>
      <c r="AP47" s="140"/>
      <c r="AQ47" s="137" t="s">
        <v>53</v>
      </c>
    </row>
    <row r="48" spans="1:43" s="26" customFormat="1" ht="13.15" customHeight="1" x14ac:dyDescent="0.2">
      <c r="A48" s="76">
        <v>37</v>
      </c>
      <c r="B48" s="107" t="s">
        <v>234</v>
      </c>
      <c r="C48" s="96" t="s">
        <v>54</v>
      </c>
      <c r="D48" s="80">
        <f>SUM(F48:AN48)-E48</f>
        <v>10</v>
      </c>
      <c r="E48" s="73">
        <f>J48+O48+T48+Y48+AD48+AI48+AN48</f>
        <v>4</v>
      </c>
      <c r="F48" s="21"/>
      <c r="G48" s="22"/>
      <c r="H48" s="22"/>
      <c r="I48" s="22"/>
      <c r="J48" s="23"/>
      <c r="K48" s="24"/>
      <c r="L48" s="22"/>
      <c r="M48" s="22"/>
      <c r="N48" s="22"/>
      <c r="O48" s="25"/>
      <c r="P48" s="21"/>
      <c r="Q48" s="22"/>
      <c r="R48" s="22"/>
      <c r="S48" s="22"/>
      <c r="T48" s="23"/>
      <c r="U48" s="24"/>
      <c r="V48" s="22"/>
      <c r="W48" s="22"/>
      <c r="X48" s="22"/>
      <c r="Y48" s="25"/>
      <c r="Z48" s="21"/>
      <c r="AA48" s="22"/>
      <c r="AB48" s="22"/>
      <c r="AC48" s="22"/>
      <c r="AD48" s="23"/>
      <c r="AE48" s="24"/>
      <c r="AF48" s="22"/>
      <c r="AG48" s="22"/>
      <c r="AH48" s="22"/>
      <c r="AI48" s="25"/>
      <c r="AJ48" s="24">
        <v>10</v>
      </c>
      <c r="AK48" s="22">
        <v>0</v>
      </c>
      <c r="AL48" s="22">
        <v>0</v>
      </c>
      <c r="AM48" s="22" t="s">
        <v>34</v>
      </c>
      <c r="AN48" s="25">
        <v>4</v>
      </c>
      <c r="AO48" s="98"/>
      <c r="AP48" s="141"/>
      <c r="AQ48" s="138" t="s">
        <v>54</v>
      </c>
    </row>
    <row r="49" spans="1:43" s="26" customFormat="1" ht="13.15" customHeight="1" thickBot="1" x14ac:dyDescent="0.25">
      <c r="A49" s="77">
        <v>38</v>
      </c>
      <c r="B49" s="110" t="s">
        <v>234</v>
      </c>
      <c r="C49" s="111" t="s">
        <v>55</v>
      </c>
      <c r="D49" s="81">
        <f>SUM(F49:AN49)-E49</f>
        <v>10</v>
      </c>
      <c r="E49" s="74">
        <f>J49+O49+T49+Y49+AD49+AI49+AN49</f>
        <v>4</v>
      </c>
      <c r="F49" s="32"/>
      <c r="G49" s="33"/>
      <c r="H49" s="33"/>
      <c r="I49" s="33"/>
      <c r="J49" s="34"/>
      <c r="K49" s="35"/>
      <c r="L49" s="33"/>
      <c r="M49" s="33"/>
      <c r="N49" s="33"/>
      <c r="O49" s="36"/>
      <c r="P49" s="32"/>
      <c r="Q49" s="33"/>
      <c r="R49" s="33"/>
      <c r="S49" s="33"/>
      <c r="T49" s="34"/>
      <c r="U49" s="35"/>
      <c r="V49" s="33"/>
      <c r="W49" s="33"/>
      <c r="X49" s="33"/>
      <c r="Y49" s="36"/>
      <c r="Z49" s="32"/>
      <c r="AA49" s="33"/>
      <c r="AB49" s="33"/>
      <c r="AC49" s="33"/>
      <c r="AD49" s="34"/>
      <c r="AE49" s="35"/>
      <c r="AF49" s="33"/>
      <c r="AG49" s="33"/>
      <c r="AH49" s="33"/>
      <c r="AI49" s="36"/>
      <c r="AJ49" s="35">
        <v>10</v>
      </c>
      <c r="AK49" s="33">
        <v>0</v>
      </c>
      <c r="AL49" s="33">
        <v>0</v>
      </c>
      <c r="AM49" s="33" t="s">
        <v>34</v>
      </c>
      <c r="AN49" s="36">
        <v>4</v>
      </c>
      <c r="AO49" s="99"/>
      <c r="AP49" s="142"/>
      <c r="AQ49" s="139" t="s">
        <v>55</v>
      </c>
    </row>
    <row r="50" spans="1:43" s="6" customFormat="1" ht="13.15" customHeight="1" thickBot="1" x14ac:dyDescent="0.25">
      <c r="A50" s="16" t="s">
        <v>46</v>
      </c>
      <c r="B50" s="11"/>
      <c r="C50" s="11"/>
      <c r="D50" s="38">
        <f t="shared" ref="D50:AN50" si="12">SUM(D51:D58)</f>
        <v>57</v>
      </c>
      <c r="E50" s="44">
        <f t="shared" si="12"/>
        <v>4</v>
      </c>
      <c r="F50" s="18">
        <f t="shared" si="12"/>
        <v>0</v>
      </c>
      <c r="G50" s="18">
        <f t="shared" si="12"/>
        <v>13</v>
      </c>
      <c r="H50" s="18">
        <f t="shared" si="12"/>
        <v>0</v>
      </c>
      <c r="I50" s="18">
        <f t="shared" si="12"/>
        <v>0</v>
      </c>
      <c r="J50" s="19">
        <f t="shared" si="12"/>
        <v>1</v>
      </c>
      <c r="K50" s="18">
        <f t="shared" si="12"/>
        <v>0</v>
      </c>
      <c r="L50" s="18">
        <f t="shared" si="12"/>
        <v>8</v>
      </c>
      <c r="M50" s="18">
        <f t="shared" si="12"/>
        <v>10</v>
      </c>
      <c r="N50" s="18">
        <f t="shared" si="12"/>
        <v>0</v>
      </c>
      <c r="O50" s="19">
        <f t="shared" si="12"/>
        <v>1</v>
      </c>
      <c r="P50" s="18">
        <f t="shared" si="12"/>
        <v>0</v>
      </c>
      <c r="Q50" s="18">
        <f t="shared" si="12"/>
        <v>8</v>
      </c>
      <c r="R50" s="18">
        <f t="shared" si="12"/>
        <v>10</v>
      </c>
      <c r="S50" s="18">
        <f t="shared" si="12"/>
        <v>0</v>
      </c>
      <c r="T50" s="19">
        <f t="shared" si="12"/>
        <v>1</v>
      </c>
      <c r="U50" s="18">
        <f t="shared" si="12"/>
        <v>0</v>
      </c>
      <c r="V50" s="18">
        <f t="shared" si="12"/>
        <v>8</v>
      </c>
      <c r="W50" s="18">
        <f t="shared" si="12"/>
        <v>0</v>
      </c>
      <c r="X50" s="18">
        <f t="shared" si="12"/>
        <v>0</v>
      </c>
      <c r="Y50" s="19">
        <f t="shared" si="12"/>
        <v>1</v>
      </c>
      <c r="Z50" s="18">
        <f t="shared" si="12"/>
        <v>0</v>
      </c>
      <c r="AA50" s="18">
        <f t="shared" si="12"/>
        <v>0</v>
      </c>
      <c r="AB50" s="18">
        <f t="shared" si="12"/>
        <v>0</v>
      </c>
      <c r="AC50" s="18">
        <f t="shared" si="12"/>
        <v>0</v>
      </c>
      <c r="AD50" s="19">
        <f t="shared" si="12"/>
        <v>0</v>
      </c>
      <c r="AE50" s="18">
        <f t="shared" si="12"/>
        <v>0</v>
      </c>
      <c r="AF50" s="18">
        <f t="shared" si="12"/>
        <v>0</v>
      </c>
      <c r="AG50" s="18">
        <f t="shared" si="12"/>
        <v>0</v>
      </c>
      <c r="AH50" s="18">
        <f t="shared" si="12"/>
        <v>0</v>
      </c>
      <c r="AI50" s="19">
        <f t="shared" si="12"/>
        <v>0</v>
      </c>
      <c r="AJ50" s="18">
        <f t="shared" si="12"/>
        <v>0</v>
      </c>
      <c r="AK50" s="18">
        <f t="shared" si="12"/>
        <v>0</v>
      </c>
      <c r="AL50" s="18">
        <f t="shared" si="12"/>
        <v>0</v>
      </c>
      <c r="AM50" s="18">
        <f t="shared" si="12"/>
        <v>0</v>
      </c>
      <c r="AN50" s="46">
        <f t="shared" si="12"/>
        <v>0</v>
      </c>
      <c r="AO50" s="100"/>
      <c r="AP50" s="101"/>
      <c r="AQ50" s="101"/>
    </row>
    <row r="51" spans="1:43" s="26" customFormat="1" ht="13.15" customHeight="1" x14ac:dyDescent="0.2">
      <c r="A51" s="75">
        <v>39</v>
      </c>
      <c r="B51" s="105" t="s">
        <v>290</v>
      </c>
      <c r="C51" s="106" t="s">
        <v>23</v>
      </c>
      <c r="D51" s="79">
        <f t="shared" ref="D51:D58" si="13">SUM(F51:AN51)-E51</f>
        <v>8</v>
      </c>
      <c r="E51" s="72">
        <f t="shared" ref="E51:E58" si="14">J51+O51+T51+Y51+AD51+AI51+AN51</f>
        <v>1</v>
      </c>
      <c r="F51" s="21">
        <v>0</v>
      </c>
      <c r="G51" s="22">
        <v>8</v>
      </c>
      <c r="H51" s="22">
        <v>0</v>
      </c>
      <c r="I51" s="22" t="s">
        <v>245</v>
      </c>
      <c r="J51" s="23">
        <v>1</v>
      </c>
      <c r="K51" s="24"/>
      <c r="L51" s="22"/>
      <c r="M51" s="22"/>
      <c r="N51" s="22"/>
      <c r="O51" s="25"/>
      <c r="P51" s="21"/>
      <c r="Q51" s="22"/>
      <c r="R51" s="22"/>
      <c r="S51" s="22"/>
      <c r="T51" s="23"/>
      <c r="U51" s="24"/>
      <c r="V51" s="22"/>
      <c r="W51" s="22"/>
      <c r="X51" s="22"/>
      <c r="Y51" s="25"/>
      <c r="Z51" s="21"/>
      <c r="AA51" s="22"/>
      <c r="AB51" s="22"/>
      <c r="AC51" s="22"/>
      <c r="AD51" s="23"/>
      <c r="AE51" s="24"/>
      <c r="AF51" s="22"/>
      <c r="AG51" s="22"/>
      <c r="AH51" s="22"/>
      <c r="AI51" s="25"/>
      <c r="AJ51" s="24"/>
      <c r="AK51" s="22"/>
      <c r="AL51" s="22"/>
      <c r="AM51" s="22"/>
      <c r="AN51" s="25"/>
      <c r="AO51" s="97"/>
      <c r="AP51" s="140" t="s">
        <v>173</v>
      </c>
      <c r="AQ51" s="137" t="s">
        <v>23</v>
      </c>
    </row>
    <row r="52" spans="1:43" s="26" customFormat="1" ht="13.15" customHeight="1" x14ac:dyDescent="0.2">
      <c r="A52" s="76">
        <v>40</v>
      </c>
      <c r="B52" s="107" t="s">
        <v>291</v>
      </c>
      <c r="C52" s="108" t="s">
        <v>24</v>
      </c>
      <c r="D52" s="80">
        <f t="shared" si="13"/>
        <v>8</v>
      </c>
      <c r="E52" s="73">
        <f t="shared" si="14"/>
        <v>1</v>
      </c>
      <c r="F52" s="21"/>
      <c r="G52" s="22"/>
      <c r="H52" s="22"/>
      <c r="I52" s="22"/>
      <c r="J52" s="23"/>
      <c r="K52" s="24">
        <v>0</v>
      </c>
      <c r="L52" s="22">
        <v>8</v>
      </c>
      <c r="M52" s="22">
        <v>0</v>
      </c>
      <c r="N52" s="22" t="s">
        <v>245</v>
      </c>
      <c r="O52" s="25">
        <v>1</v>
      </c>
      <c r="P52" s="21"/>
      <c r="Q52" s="22"/>
      <c r="R52" s="22"/>
      <c r="S52" s="22"/>
      <c r="T52" s="23"/>
      <c r="U52" s="24"/>
      <c r="V52" s="22"/>
      <c r="W52" s="22"/>
      <c r="X52" s="22"/>
      <c r="Y52" s="25"/>
      <c r="Z52" s="21"/>
      <c r="AA52" s="22"/>
      <c r="AB52" s="22"/>
      <c r="AC52" s="22"/>
      <c r="AD52" s="23"/>
      <c r="AE52" s="24"/>
      <c r="AF52" s="22"/>
      <c r="AG52" s="22"/>
      <c r="AH52" s="22"/>
      <c r="AI52" s="25"/>
      <c r="AJ52" s="24"/>
      <c r="AK52" s="22"/>
      <c r="AL52" s="22"/>
      <c r="AM52" s="22"/>
      <c r="AN52" s="25"/>
      <c r="AO52" s="98"/>
      <c r="AP52" s="141"/>
      <c r="AQ52" s="138"/>
    </row>
    <row r="53" spans="1:43" s="26" customFormat="1" ht="12.75" customHeight="1" x14ac:dyDescent="0.2">
      <c r="A53" s="76">
        <v>41</v>
      </c>
      <c r="B53" s="107" t="s">
        <v>292</v>
      </c>
      <c r="C53" s="108" t="s">
        <v>70</v>
      </c>
      <c r="D53" s="80">
        <f t="shared" si="13"/>
        <v>8</v>
      </c>
      <c r="E53" s="73">
        <f t="shared" si="14"/>
        <v>1</v>
      </c>
      <c r="F53" s="27"/>
      <c r="G53" s="28"/>
      <c r="H53" s="28"/>
      <c r="I53" s="28"/>
      <c r="J53" s="29"/>
      <c r="K53" s="30"/>
      <c r="L53" s="28"/>
      <c r="M53" s="28"/>
      <c r="N53" s="28"/>
      <c r="O53" s="31"/>
      <c r="P53" s="27">
        <v>0</v>
      </c>
      <c r="Q53" s="28">
        <v>8</v>
      </c>
      <c r="R53" s="28">
        <v>0</v>
      </c>
      <c r="S53" s="28" t="s">
        <v>245</v>
      </c>
      <c r="T53" s="29">
        <v>1</v>
      </c>
      <c r="U53" s="30"/>
      <c r="V53" s="28"/>
      <c r="W53" s="28"/>
      <c r="X53" s="28"/>
      <c r="Y53" s="31"/>
      <c r="Z53" s="27"/>
      <c r="AA53" s="28"/>
      <c r="AB53" s="28"/>
      <c r="AC53" s="28"/>
      <c r="AD53" s="29"/>
      <c r="AE53" s="30"/>
      <c r="AF53" s="28"/>
      <c r="AG53" s="28"/>
      <c r="AH53" s="28"/>
      <c r="AI53" s="31"/>
      <c r="AJ53" s="30"/>
      <c r="AK53" s="28"/>
      <c r="AL53" s="28"/>
      <c r="AM53" s="28"/>
      <c r="AN53" s="31"/>
      <c r="AO53" s="98"/>
      <c r="AP53" s="141" t="s">
        <v>174</v>
      </c>
      <c r="AQ53" s="138" t="s">
        <v>24</v>
      </c>
    </row>
    <row r="54" spans="1:43" s="26" customFormat="1" ht="13.15" customHeight="1" x14ac:dyDescent="0.2">
      <c r="A54" s="76">
        <v>42</v>
      </c>
      <c r="B54" s="107" t="s">
        <v>293</v>
      </c>
      <c r="C54" s="108" t="s">
        <v>71</v>
      </c>
      <c r="D54" s="80">
        <f t="shared" si="13"/>
        <v>8</v>
      </c>
      <c r="E54" s="73">
        <f t="shared" si="14"/>
        <v>1</v>
      </c>
      <c r="F54" s="27"/>
      <c r="G54" s="28"/>
      <c r="H54" s="28"/>
      <c r="I54" s="28"/>
      <c r="J54" s="29"/>
      <c r="K54" s="30"/>
      <c r="L54" s="28"/>
      <c r="M54" s="28"/>
      <c r="N54" s="28"/>
      <c r="O54" s="31"/>
      <c r="P54" s="27"/>
      <c r="Q54" s="28"/>
      <c r="R54" s="28"/>
      <c r="S54" s="28"/>
      <c r="T54" s="29"/>
      <c r="U54" s="30">
        <v>0</v>
      </c>
      <c r="V54" s="28">
        <v>8</v>
      </c>
      <c r="W54" s="28">
        <v>0</v>
      </c>
      <c r="X54" s="28" t="s">
        <v>245</v>
      </c>
      <c r="Y54" s="31">
        <v>1</v>
      </c>
      <c r="Z54" s="27"/>
      <c r="AA54" s="28"/>
      <c r="AB54" s="28"/>
      <c r="AC54" s="28"/>
      <c r="AD54" s="29"/>
      <c r="AE54" s="30"/>
      <c r="AF54" s="28"/>
      <c r="AG54" s="28"/>
      <c r="AH54" s="28"/>
      <c r="AI54" s="31"/>
      <c r="AJ54" s="30"/>
      <c r="AK54" s="28"/>
      <c r="AL54" s="28"/>
      <c r="AM54" s="28"/>
      <c r="AN54" s="31"/>
      <c r="AO54" s="98"/>
      <c r="AP54" s="141"/>
      <c r="AQ54" s="138"/>
    </row>
    <row r="55" spans="1:43" s="26" customFormat="1" ht="13.15" customHeight="1" x14ac:dyDescent="0.2">
      <c r="A55" s="76">
        <v>43</v>
      </c>
      <c r="B55" s="109" t="s">
        <v>287</v>
      </c>
      <c r="C55" s="96" t="s">
        <v>102</v>
      </c>
      <c r="D55" s="80">
        <f t="shared" si="13"/>
        <v>5</v>
      </c>
      <c r="E55" s="73">
        <f t="shared" si="14"/>
        <v>0</v>
      </c>
      <c r="F55" s="30">
        <v>0</v>
      </c>
      <c r="G55" s="28">
        <v>5</v>
      </c>
      <c r="H55" s="28">
        <v>0</v>
      </c>
      <c r="I55" s="28" t="s">
        <v>35</v>
      </c>
      <c r="J55" s="31">
        <v>0</v>
      </c>
      <c r="K55" s="30"/>
      <c r="L55" s="28"/>
      <c r="M55" s="28"/>
      <c r="N55" s="28"/>
      <c r="O55" s="31"/>
      <c r="P55" s="27"/>
      <c r="Q55" s="28"/>
      <c r="R55" s="28"/>
      <c r="S55" s="28"/>
      <c r="T55" s="29"/>
      <c r="U55" s="30"/>
      <c r="V55" s="28"/>
      <c r="W55" s="28"/>
      <c r="X55" s="28"/>
      <c r="Y55" s="31"/>
      <c r="Z55" s="27"/>
      <c r="AA55" s="28"/>
      <c r="AB55" s="28"/>
      <c r="AC55" s="28"/>
      <c r="AD55" s="29"/>
      <c r="AE55" s="30"/>
      <c r="AF55" s="28"/>
      <c r="AG55" s="28"/>
      <c r="AH55" s="28"/>
      <c r="AI55" s="31"/>
      <c r="AJ55" s="30"/>
      <c r="AK55" s="28"/>
      <c r="AL55" s="28"/>
      <c r="AM55" s="28"/>
      <c r="AN55" s="31"/>
      <c r="AO55" s="98"/>
      <c r="AP55" s="141" t="s">
        <v>216</v>
      </c>
      <c r="AQ55" s="138" t="s">
        <v>215</v>
      </c>
    </row>
    <row r="56" spans="1:43" s="26" customFormat="1" ht="12.75" customHeight="1" x14ac:dyDescent="0.2">
      <c r="A56" s="76">
        <v>44</v>
      </c>
      <c r="B56" s="109"/>
      <c r="C56" s="96"/>
      <c r="D56" s="80"/>
      <c r="E56" s="73"/>
      <c r="F56" s="27"/>
      <c r="G56" s="28"/>
      <c r="H56" s="28"/>
      <c r="I56" s="28"/>
      <c r="J56" s="29"/>
      <c r="K56" s="30"/>
      <c r="L56" s="28"/>
      <c r="M56" s="28"/>
      <c r="N56" s="28"/>
      <c r="O56" s="31"/>
      <c r="P56" s="27"/>
      <c r="Q56" s="28"/>
      <c r="R56" s="28"/>
      <c r="S56" s="28"/>
      <c r="T56" s="29"/>
      <c r="U56" s="30"/>
      <c r="V56" s="28"/>
      <c r="W56" s="28"/>
      <c r="X56" s="28"/>
      <c r="Y56" s="31"/>
      <c r="Z56" s="27"/>
      <c r="AA56" s="28"/>
      <c r="AB56" s="28"/>
      <c r="AC56" s="28"/>
      <c r="AD56" s="29"/>
      <c r="AE56" s="30"/>
      <c r="AF56" s="28"/>
      <c r="AG56" s="28"/>
      <c r="AH56" s="28"/>
      <c r="AI56" s="31"/>
      <c r="AJ56" s="30"/>
      <c r="AK56" s="28"/>
      <c r="AL56" s="28"/>
      <c r="AM56" s="28"/>
      <c r="AN56" s="31"/>
      <c r="AO56" s="98"/>
      <c r="AP56" s="141"/>
      <c r="AQ56" s="138"/>
    </row>
    <row r="57" spans="1:43" s="26" customFormat="1" ht="13.15" customHeight="1" x14ac:dyDescent="0.2">
      <c r="A57" s="76">
        <v>45</v>
      </c>
      <c r="B57" s="109" t="s">
        <v>288</v>
      </c>
      <c r="C57" s="96" t="s">
        <v>85</v>
      </c>
      <c r="D57" s="80">
        <f>SUM(F57:AN57)-E57</f>
        <v>10</v>
      </c>
      <c r="E57" s="73">
        <f t="shared" si="14"/>
        <v>0</v>
      </c>
      <c r="F57" s="27"/>
      <c r="G57" s="28"/>
      <c r="H57" s="28"/>
      <c r="I57" s="28"/>
      <c r="J57" s="29"/>
      <c r="K57" s="30">
        <v>0</v>
      </c>
      <c r="L57" s="28">
        <v>0</v>
      </c>
      <c r="M57" s="28">
        <v>10</v>
      </c>
      <c r="N57" s="28" t="s">
        <v>35</v>
      </c>
      <c r="O57" s="31">
        <v>0</v>
      </c>
      <c r="P57" s="27"/>
      <c r="Q57" s="28"/>
      <c r="R57" s="28"/>
      <c r="S57" s="28"/>
      <c r="T57" s="29"/>
      <c r="U57" s="30"/>
      <c r="V57" s="28"/>
      <c r="W57" s="28"/>
      <c r="X57" s="28"/>
      <c r="Y57" s="31"/>
      <c r="Z57" s="27"/>
      <c r="AA57" s="28"/>
      <c r="AB57" s="28"/>
      <c r="AC57" s="28"/>
      <c r="AD57" s="29"/>
      <c r="AE57" s="30"/>
      <c r="AF57" s="28"/>
      <c r="AG57" s="28"/>
      <c r="AH57" s="28"/>
      <c r="AI57" s="31"/>
      <c r="AJ57" s="30"/>
      <c r="AK57" s="28"/>
      <c r="AL57" s="28"/>
      <c r="AM57" s="28"/>
      <c r="AN57" s="31"/>
      <c r="AO57" s="98"/>
      <c r="AP57" s="141" t="s">
        <v>175</v>
      </c>
      <c r="AQ57" s="138" t="s">
        <v>52</v>
      </c>
    </row>
    <row r="58" spans="1:43" s="26" customFormat="1" ht="13.15" customHeight="1" thickBot="1" x14ac:dyDescent="0.25">
      <c r="A58" s="77">
        <v>46</v>
      </c>
      <c r="B58" s="110" t="s">
        <v>289</v>
      </c>
      <c r="C58" s="111" t="s">
        <v>86</v>
      </c>
      <c r="D58" s="81">
        <f t="shared" si="13"/>
        <v>10</v>
      </c>
      <c r="E58" s="74">
        <f t="shared" si="14"/>
        <v>0</v>
      </c>
      <c r="F58" s="32"/>
      <c r="G58" s="33"/>
      <c r="H58" s="33"/>
      <c r="I58" s="33"/>
      <c r="J58" s="34"/>
      <c r="K58" s="35"/>
      <c r="L58" s="33"/>
      <c r="M58" s="33"/>
      <c r="N58" s="33"/>
      <c r="O58" s="36"/>
      <c r="P58" s="32">
        <v>0</v>
      </c>
      <c r="Q58" s="33">
        <v>0</v>
      </c>
      <c r="R58" s="33">
        <v>10</v>
      </c>
      <c r="S58" s="33" t="s">
        <v>35</v>
      </c>
      <c r="T58" s="34">
        <v>0</v>
      </c>
      <c r="U58" s="35"/>
      <c r="V58" s="33"/>
      <c r="W58" s="33"/>
      <c r="X58" s="33"/>
      <c r="Y58" s="36"/>
      <c r="Z58" s="32"/>
      <c r="AA58" s="33"/>
      <c r="AB58" s="33"/>
      <c r="AC58" s="33"/>
      <c r="AD58" s="34"/>
      <c r="AE58" s="35"/>
      <c r="AF58" s="33"/>
      <c r="AG58" s="33"/>
      <c r="AH58" s="33"/>
      <c r="AI58" s="36"/>
      <c r="AJ58" s="35"/>
      <c r="AK58" s="33"/>
      <c r="AL58" s="33"/>
      <c r="AM58" s="33"/>
      <c r="AN58" s="36"/>
      <c r="AO58" s="99" t="s">
        <v>52</v>
      </c>
      <c r="AP58" s="142" t="s">
        <v>176</v>
      </c>
      <c r="AQ58" s="139" t="s">
        <v>86</v>
      </c>
    </row>
    <row r="59" spans="1:43" s="6" customFormat="1" ht="13.15" customHeight="1" thickBot="1" x14ac:dyDescent="0.25">
      <c r="A59" s="47" t="s">
        <v>47</v>
      </c>
      <c r="B59" s="48"/>
      <c r="C59" s="48"/>
      <c r="D59" s="9">
        <f>D46+D50+D27+D17+D8</f>
        <v>622</v>
      </c>
      <c r="E59" s="46">
        <f>E46+E27+E17+E8+E50</f>
        <v>150</v>
      </c>
      <c r="F59" s="46">
        <f>F46+F27+F17+F8+F50</f>
        <v>50</v>
      </c>
      <c r="G59" s="46">
        <f>G46+G27+G17+G8+G50</f>
        <v>53</v>
      </c>
      <c r="H59" s="46">
        <f>H46+H27+H17+H8</f>
        <v>15</v>
      </c>
      <c r="I59" s="46">
        <f>I46+I27+I17+I8</f>
        <v>0</v>
      </c>
      <c r="J59" s="46">
        <f>J46+J27+J17+J8+J50</f>
        <v>30</v>
      </c>
      <c r="K59" s="46">
        <f>K46+K27+K17+K8+K50</f>
        <v>50</v>
      </c>
      <c r="L59" s="46">
        <f>L46+L27+L17+L8+L50</f>
        <v>43</v>
      </c>
      <c r="M59" s="46">
        <f>M46+M27+M17+M8+M50</f>
        <v>30</v>
      </c>
      <c r="N59" s="46">
        <f>N46+N27+N17+N8</f>
        <v>0</v>
      </c>
      <c r="O59" s="46">
        <f>O46+O27+O17+O8+O50</f>
        <v>28</v>
      </c>
      <c r="P59" s="46">
        <f>P46+P27+P17+P8+P50</f>
        <v>50</v>
      </c>
      <c r="Q59" s="46">
        <f>Q46+Q27+Q17+Q8+Q50</f>
        <v>58</v>
      </c>
      <c r="R59" s="46">
        <f>R46+R27+R17+R8+R50</f>
        <v>40</v>
      </c>
      <c r="S59" s="46">
        <f>S46+S27+S17+S8</f>
        <v>0</v>
      </c>
      <c r="T59" s="46">
        <f>T46+T27+T17+T8+T50</f>
        <v>31</v>
      </c>
      <c r="U59" s="46">
        <f>U46+U27+U17+U8+U50</f>
        <v>65</v>
      </c>
      <c r="V59" s="46">
        <f>V46+V27+V17+V8+V50</f>
        <v>28</v>
      </c>
      <c r="W59" s="46">
        <f>W46+W27+W17+W8</f>
        <v>50</v>
      </c>
      <c r="X59" s="46">
        <f>X46+X27+X17+X8</f>
        <v>0</v>
      </c>
      <c r="Y59" s="46">
        <f>Y46+Y27+Y17+Y8+Y50</f>
        <v>32</v>
      </c>
      <c r="Z59" s="46">
        <f>Z46+Z27+Z17+Z8+Z50</f>
        <v>10</v>
      </c>
      <c r="AA59" s="46">
        <f>AA46+AA27+AA17+AA8+AA50</f>
        <v>0</v>
      </c>
      <c r="AB59" s="46">
        <f>AB46+AB27+AB17+AB8</f>
        <v>10</v>
      </c>
      <c r="AC59" s="46">
        <f>AC46+AC27+AC17+AC8</f>
        <v>0</v>
      </c>
      <c r="AD59" s="46">
        <f>AD46+AD27+AD17+AD8+AD50</f>
        <v>4</v>
      </c>
      <c r="AE59" s="46">
        <f>AE46+AE27+AE17+AE8+AE50</f>
        <v>20</v>
      </c>
      <c r="AF59" s="46">
        <f>AF46+AF27+AF17+AF8+AF50</f>
        <v>0</v>
      </c>
      <c r="AG59" s="46">
        <f>AG46+AG27+AG17+AG8</f>
        <v>5</v>
      </c>
      <c r="AH59" s="46">
        <f>AH46+AH27+AH17+AH8</f>
        <v>0</v>
      </c>
      <c r="AI59" s="46">
        <f>AI46+AI27+AI17+AI8+AI50</f>
        <v>10</v>
      </c>
      <c r="AJ59" s="46">
        <f>AJ46+AJ27+AJ17+AJ8+AJ50</f>
        <v>35</v>
      </c>
      <c r="AK59" s="46">
        <f>AK46+AK27+AK17+AK8+AK50</f>
        <v>10</v>
      </c>
      <c r="AL59" s="46">
        <f>AL46+AL27+AL17+AL8</f>
        <v>0</v>
      </c>
      <c r="AM59" s="46">
        <f>AM46+AM27+AM17+AM8</f>
        <v>0</v>
      </c>
      <c r="AN59" s="46">
        <f>AN46+AN27+AN17+AN8+AN50</f>
        <v>15</v>
      </c>
      <c r="AO59" s="100"/>
      <c r="AP59" s="103"/>
      <c r="AQ59" s="103"/>
    </row>
    <row r="60" spans="1:43" s="6" customFormat="1" ht="13.15" customHeight="1" x14ac:dyDescent="0.2">
      <c r="A60" s="49"/>
      <c r="B60" s="113"/>
      <c r="C60" s="133" t="s">
        <v>21</v>
      </c>
      <c r="D60" s="83"/>
      <c r="E60" s="50"/>
      <c r="F60" s="50"/>
      <c r="G60" s="50"/>
      <c r="H60" s="50"/>
      <c r="I60" s="50">
        <f>COUNTIF(I9:I58,"s")</f>
        <v>0</v>
      </c>
      <c r="J60" s="50"/>
      <c r="K60" s="50"/>
      <c r="L60" s="50"/>
      <c r="M60" s="50"/>
      <c r="N60" s="50">
        <f>COUNTIF(N9:N58,"s")</f>
        <v>0</v>
      </c>
      <c r="O60" s="50"/>
      <c r="P60" s="50"/>
      <c r="Q60" s="50"/>
      <c r="R60" s="50"/>
      <c r="S60" s="50">
        <f>COUNTIF(S9:S58,"s")</f>
        <v>0</v>
      </c>
      <c r="T60" s="50"/>
      <c r="U60" s="50"/>
      <c r="V60" s="50"/>
      <c r="W60" s="50"/>
      <c r="X60" s="50">
        <f>COUNTIF(X9:X58,"s")</f>
        <v>0</v>
      </c>
      <c r="Y60" s="50"/>
      <c r="Z60" s="50"/>
      <c r="AA60" s="50"/>
      <c r="AB60" s="50"/>
      <c r="AC60" s="50">
        <f>COUNTIF(AC9:AC58,"s")</f>
        <v>0</v>
      </c>
      <c r="AD60" s="50"/>
      <c r="AE60" s="50"/>
      <c r="AF60" s="50"/>
      <c r="AG60" s="50"/>
      <c r="AH60" s="50">
        <f>COUNTIF(AH9:AH58,"s")</f>
        <v>0</v>
      </c>
      <c r="AI60" s="50"/>
      <c r="AJ60" s="50"/>
      <c r="AK60" s="50"/>
      <c r="AL60" s="50"/>
      <c r="AM60" s="50">
        <f>COUNTIF(AM9:AM58,"s")</f>
        <v>0</v>
      </c>
      <c r="AN60" s="51"/>
      <c r="AO60" s="104"/>
      <c r="AP60" s="103"/>
      <c r="AQ60" s="103"/>
    </row>
    <row r="61" spans="1:43" s="6" customFormat="1" ht="13.15" customHeight="1" x14ac:dyDescent="0.2">
      <c r="A61" s="52"/>
      <c r="B61" s="114"/>
      <c r="C61" s="134" t="s">
        <v>22</v>
      </c>
      <c r="D61" s="84"/>
      <c r="E61" s="53"/>
      <c r="F61" s="53"/>
      <c r="G61" s="53"/>
      <c r="H61" s="53"/>
      <c r="I61" s="53">
        <f>COUNTIF(I9:I58,"v")</f>
        <v>2</v>
      </c>
      <c r="J61" s="53"/>
      <c r="K61" s="53"/>
      <c r="L61" s="53"/>
      <c r="M61" s="53"/>
      <c r="N61" s="53">
        <f>COUNTIF(N9:N58,"v")</f>
        <v>3</v>
      </c>
      <c r="O61" s="53"/>
      <c r="P61" s="53"/>
      <c r="Q61" s="53"/>
      <c r="R61" s="53"/>
      <c r="S61" s="53">
        <f>COUNTIF(S9:S58,"v")</f>
        <v>4</v>
      </c>
      <c r="T61" s="53"/>
      <c r="U61" s="53"/>
      <c r="V61" s="53"/>
      <c r="W61" s="53"/>
      <c r="X61" s="53">
        <f>COUNTIF(X9:X58,"v")</f>
        <v>3</v>
      </c>
      <c r="Y61" s="53"/>
      <c r="Z61" s="53"/>
      <c r="AA61" s="53"/>
      <c r="AB61" s="53"/>
      <c r="AC61" s="53">
        <f>COUNTIF(AC9:AC58,"v")</f>
        <v>1</v>
      </c>
      <c r="AD61" s="53"/>
      <c r="AE61" s="53"/>
      <c r="AF61" s="53"/>
      <c r="AG61" s="53"/>
      <c r="AH61" s="53">
        <f>COUNTIF(AH9:AH58,"v")</f>
        <v>0</v>
      </c>
      <c r="AI61" s="53"/>
      <c r="AJ61" s="53"/>
      <c r="AK61" s="53"/>
      <c r="AL61" s="53"/>
      <c r="AM61" s="53">
        <f>COUNTIF(AM9:AM58,"v")</f>
        <v>0</v>
      </c>
      <c r="AN61" s="54"/>
      <c r="AO61" s="104"/>
      <c r="AP61" s="103"/>
      <c r="AQ61" s="103"/>
    </row>
    <row r="62" spans="1:43" ht="13.15" customHeight="1" x14ac:dyDescent="0.2">
      <c r="A62" s="52"/>
      <c r="B62" s="114"/>
      <c r="C62" s="134" t="s">
        <v>33</v>
      </c>
      <c r="D62" s="84"/>
      <c r="E62" s="53"/>
      <c r="F62" s="53"/>
      <c r="G62" s="53"/>
      <c r="H62" s="53"/>
      <c r="I62" s="53">
        <f>COUNTIF(I9:I58,"é")</f>
        <v>5</v>
      </c>
      <c r="J62" s="53"/>
      <c r="K62" s="53"/>
      <c r="L62" s="53"/>
      <c r="M62" s="53"/>
      <c r="N62" s="53">
        <f>COUNTIF(N9:N58,"é")</f>
        <v>4</v>
      </c>
      <c r="O62" s="53"/>
      <c r="P62" s="53"/>
      <c r="Q62" s="53"/>
      <c r="R62" s="53"/>
      <c r="S62" s="53">
        <f>COUNTIF(S9:S58,"é")</f>
        <v>4</v>
      </c>
      <c r="T62" s="53"/>
      <c r="U62" s="53"/>
      <c r="V62" s="53"/>
      <c r="W62" s="53"/>
      <c r="X62" s="53">
        <f>COUNTIF(X9:X58,"é")</f>
        <v>5</v>
      </c>
      <c r="Y62" s="53"/>
      <c r="Z62" s="53"/>
      <c r="AA62" s="53"/>
      <c r="AB62" s="53"/>
      <c r="AC62" s="53">
        <f>COUNTIF(AC9:AC58,"é")</f>
        <v>0</v>
      </c>
      <c r="AD62" s="53"/>
      <c r="AE62" s="53"/>
      <c r="AF62" s="53"/>
      <c r="AG62" s="53"/>
      <c r="AH62" s="53">
        <f>COUNTIF(AH9:AH58,"é")</f>
        <v>3</v>
      </c>
      <c r="AI62" s="53"/>
      <c r="AJ62" s="53"/>
      <c r="AK62" s="53"/>
      <c r="AL62" s="53"/>
      <c r="AM62" s="53">
        <f>COUNTIF(AM9:AM58,"é")</f>
        <v>4</v>
      </c>
      <c r="AN62" s="54"/>
      <c r="AO62" s="104"/>
      <c r="AP62" s="103"/>
      <c r="AQ62" s="103"/>
    </row>
    <row r="63" spans="1:43" ht="13.15" customHeight="1" thickBot="1" x14ac:dyDescent="0.25">
      <c r="A63" s="55"/>
      <c r="B63" s="115"/>
      <c r="C63" s="135" t="s">
        <v>48</v>
      </c>
      <c r="D63" s="85"/>
      <c r="E63" s="56"/>
      <c r="F63" s="56"/>
      <c r="G63" s="56"/>
      <c r="H63" s="56"/>
      <c r="I63" s="56">
        <f>COUNTIF(I9:I58,"a")</f>
        <v>1</v>
      </c>
      <c r="J63" s="56"/>
      <c r="K63" s="56"/>
      <c r="L63" s="56"/>
      <c r="M63" s="56"/>
      <c r="N63" s="56">
        <f>COUNTIF(N9:N58,"a")</f>
        <v>1</v>
      </c>
      <c r="O63" s="56"/>
      <c r="P63" s="56"/>
      <c r="Q63" s="56"/>
      <c r="R63" s="56"/>
      <c r="S63" s="56">
        <f>COUNTIF(S9:S58,"a")</f>
        <v>1</v>
      </c>
      <c r="T63" s="56"/>
      <c r="U63" s="56"/>
      <c r="V63" s="56"/>
      <c r="W63" s="56"/>
      <c r="X63" s="56">
        <f>COUNTIF(X9:X58,"a")</f>
        <v>0</v>
      </c>
      <c r="Y63" s="56"/>
      <c r="Z63" s="56"/>
      <c r="AA63" s="56"/>
      <c r="AB63" s="56"/>
      <c r="AC63" s="56">
        <f>COUNTIF(AC9:AC58,"a")</f>
        <v>0</v>
      </c>
      <c r="AD63" s="56"/>
      <c r="AE63" s="56"/>
      <c r="AF63" s="56"/>
      <c r="AG63" s="56"/>
      <c r="AH63" s="56">
        <f>COUNTIF(AH9:AH58,"a")</f>
        <v>0</v>
      </c>
      <c r="AI63" s="56"/>
      <c r="AJ63" s="56"/>
      <c r="AK63" s="56"/>
      <c r="AL63" s="56"/>
      <c r="AM63" s="56">
        <f>COUNTIF(AM9:AM58,"a")</f>
        <v>0</v>
      </c>
      <c r="AN63" s="57"/>
      <c r="AO63" s="104"/>
      <c r="AP63" s="103"/>
      <c r="AQ63" s="103"/>
    </row>
    <row r="64" spans="1:43" s="6" customFormat="1" ht="13.15" customHeight="1" thickBot="1" x14ac:dyDescent="0.25">
      <c r="A64" s="2"/>
      <c r="B64" s="5"/>
      <c r="C64" s="43"/>
      <c r="E64" s="58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104"/>
      <c r="AP64" s="103"/>
      <c r="AQ64" s="103"/>
    </row>
    <row r="65" spans="1:43" ht="12.75" customHeight="1" x14ac:dyDescent="0.2">
      <c r="A65" s="151"/>
      <c r="B65" s="152" t="s">
        <v>36</v>
      </c>
      <c r="C65" s="15"/>
      <c r="D65" s="154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28"/>
      <c r="AP65" s="155"/>
      <c r="AQ65" s="128"/>
    </row>
    <row r="66" spans="1:43" ht="12.75" customHeight="1" thickBot="1" x14ac:dyDescent="0.25">
      <c r="A66" s="156"/>
      <c r="B66" s="121"/>
      <c r="C66" s="157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59"/>
      <c r="AP66" s="158"/>
      <c r="AQ66" s="159"/>
    </row>
    <row r="67" spans="1:43" ht="13.15" customHeight="1" thickBot="1" x14ac:dyDescent="0.25">
      <c r="A67" s="16" t="s">
        <v>19</v>
      </c>
      <c r="B67" s="11"/>
      <c r="C67" s="42"/>
      <c r="D67" s="38">
        <f t="shared" ref="D67:AN67" si="15">SUM(D68:D77)</f>
        <v>165</v>
      </c>
      <c r="E67" s="38">
        <f t="shared" si="15"/>
        <v>60</v>
      </c>
      <c r="F67" s="38">
        <f t="shared" si="15"/>
        <v>0</v>
      </c>
      <c r="G67" s="38">
        <f t="shared" si="15"/>
        <v>0</v>
      </c>
      <c r="H67" s="38">
        <f t="shared" si="15"/>
        <v>0</v>
      </c>
      <c r="I67" s="38">
        <f t="shared" si="15"/>
        <v>0</v>
      </c>
      <c r="J67" s="38">
        <f t="shared" si="15"/>
        <v>0</v>
      </c>
      <c r="K67" s="38">
        <f t="shared" si="15"/>
        <v>0</v>
      </c>
      <c r="L67" s="38">
        <f t="shared" si="15"/>
        <v>0</v>
      </c>
      <c r="M67" s="38">
        <f t="shared" si="15"/>
        <v>0</v>
      </c>
      <c r="N67" s="38">
        <f t="shared" si="15"/>
        <v>0</v>
      </c>
      <c r="O67" s="38">
        <f t="shared" si="15"/>
        <v>0</v>
      </c>
      <c r="P67" s="38">
        <f t="shared" si="15"/>
        <v>0</v>
      </c>
      <c r="Q67" s="38">
        <f t="shared" si="15"/>
        <v>0</v>
      </c>
      <c r="R67" s="38">
        <f t="shared" si="15"/>
        <v>0</v>
      </c>
      <c r="S67" s="38">
        <f t="shared" si="15"/>
        <v>0</v>
      </c>
      <c r="T67" s="38">
        <f t="shared" si="15"/>
        <v>0</v>
      </c>
      <c r="U67" s="38">
        <f t="shared" si="15"/>
        <v>0</v>
      </c>
      <c r="V67" s="38">
        <f t="shared" si="15"/>
        <v>0</v>
      </c>
      <c r="W67" s="38">
        <f t="shared" si="15"/>
        <v>0</v>
      </c>
      <c r="X67" s="38">
        <f t="shared" si="15"/>
        <v>0</v>
      </c>
      <c r="Y67" s="38">
        <f t="shared" si="15"/>
        <v>0</v>
      </c>
      <c r="Z67" s="38">
        <f t="shared" si="15"/>
        <v>35</v>
      </c>
      <c r="AA67" s="38">
        <f t="shared" si="15"/>
        <v>10</v>
      </c>
      <c r="AB67" s="38">
        <f t="shared" si="15"/>
        <v>55</v>
      </c>
      <c r="AC67" s="38">
        <f t="shared" si="15"/>
        <v>0</v>
      </c>
      <c r="AD67" s="38">
        <f t="shared" si="15"/>
        <v>28</v>
      </c>
      <c r="AE67" s="38">
        <f t="shared" si="15"/>
        <v>20</v>
      </c>
      <c r="AF67" s="38">
        <f t="shared" si="15"/>
        <v>0</v>
      </c>
      <c r="AG67" s="38">
        <f t="shared" si="15"/>
        <v>40</v>
      </c>
      <c r="AH67" s="38">
        <f t="shared" si="15"/>
        <v>0</v>
      </c>
      <c r="AI67" s="38">
        <f t="shared" si="15"/>
        <v>17</v>
      </c>
      <c r="AJ67" s="38">
        <f t="shared" si="15"/>
        <v>0</v>
      </c>
      <c r="AK67" s="38">
        <f t="shared" si="15"/>
        <v>5</v>
      </c>
      <c r="AL67" s="8">
        <f t="shared" si="15"/>
        <v>0</v>
      </c>
      <c r="AM67" s="17">
        <f t="shared" si="15"/>
        <v>0</v>
      </c>
      <c r="AN67" s="132">
        <f t="shared" si="15"/>
        <v>15</v>
      </c>
      <c r="AO67" s="143"/>
      <c r="AP67" s="160"/>
      <c r="AQ67" s="143"/>
    </row>
    <row r="68" spans="1:43" s="26" customFormat="1" ht="13.15" customHeight="1" x14ac:dyDescent="0.2">
      <c r="A68" s="75">
        <v>1</v>
      </c>
      <c r="B68" s="105" t="s">
        <v>303</v>
      </c>
      <c r="C68" s="112" t="s">
        <v>39</v>
      </c>
      <c r="D68" s="79">
        <f t="shared" ref="D68:D77" si="16">SUM(F68:AN68)-E68</f>
        <v>10</v>
      </c>
      <c r="E68" s="72">
        <f t="shared" ref="E68:E77" si="17">J68+O68+T68+Y68+AD68+AI68+AN68</f>
        <v>4</v>
      </c>
      <c r="F68" s="86"/>
      <c r="G68" s="87"/>
      <c r="H68" s="87"/>
      <c r="I68" s="87"/>
      <c r="J68" s="88"/>
      <c r="K68" s="86"/>
      <c r="L68" s="87"/>
      <c r="M68" s="87"/>
      <c r="N68" s="87"/>
      <c r="O68" s="89"/>
      <c r="P68" s="90"/>
      <c r="Q68" s="87"/>
      <c r="R68" s="87"/>
      <c r="S68" s="87"/>
      <c r="T68" s="88"/>
      <c r="U68" s="86"/>
      <c r="V68" s="87"/>
      <c r="W68" s="87"/>
      <c r="X68" s="87"/>
      <c r="Y68" s="89"/>
      <c r="Z68" s="90">
        <v>10</v>
      </c>
      <c r="AA68" s="87">
        <v>0</v>
      </c>
      <c r="AB68" s="87">
        <v>0</v>
      </c>
      <c r="AC68" s="87" t="s">
        <v>34</v>
      </c>
      <c r="AD68" s="88">
        <v>4</v>
      </c>
      <c r="AE68" s="86"/>
      <c r="AF68" s="87"/>
      <c r="AG68" s="87"/>
      <c r="AH68" s="87"/>
      <c r="AI68" s="89"/>
      <c r="AJ68" s="86"/>
      <c r="AK68" s="87"/>
      <c r="AL68" s="87"/>
      <c r="AM68" s="87"/>
      <c r="AN68" s="89"/>
      <c r="AO68" s="129"/>
      <c r="AP68" s="140" t="s">
        <v>177</v>
      </c>
      <c r="AQ68" s="137" t="s">
        <v>39</v>
      </c>
    </row>
    <row r="69" spans="1:43" s="26" customFormat="1" ht="13.15" customHeight="1" x14ac:dyDescent="0.2">
      <c r="A69" s="76">
        <v>2</v>
      </c>
      <c r="B69" s="107" t="s">
        <v>304</v>
      </c>
      <c r="C69" s="96" t="s">
        <v>37</v>
      </c>
      <c r="D69" s="80">
        <f t="shared" si="16"/>
        <v>20</v>
      </c>
      <c r="E69" s="73">
        <f t="shared" si="17"/>
        <v>6</v>
      </c>
      <c r="F69" s="24"/>
      <c r="G69" s="22"/>
      <c r="H69" s="22"/>
      <c r="I69" s="22"/>
      <c r="J69" s="23"/>
      <c r="K69" s="24"/>
      <c r="L69" s="22"/>
      <c r="M69" s="22"/>
      <c r="N69" s="22"/>
      <c r="O69" s="25"/>
      <c r="P69" s="21"/>
      <c r="Q69" s="22"/>
      <c r="R69" s="22"/>
      <c r="S69" s="22"/>
      <c r="T69" s="23"/>
      <c r="U69" s="24"/>
      <c r="V69" s="22"/>
      <c r="W69" s="22"/>
      <c r="X69" s="22"/>
      <c r="Y69" s="25"/>
      <c r="Z69" s="21">
        <v>5</v>
      </c>
      <c r="AA69" s="22">
        <v>0</v>
      </c>
      <c r="AB69" s="22">
        <v>15</v>
      </c>
      <c r="AC69" s="22" t="s">
        <v>28</v>
      </c>
      <c r="AD69" s="23">
        <v>6</v>
      </c>
      <c r="AE69" s="24"/>
      <c r="AF69" s="22"/>
      <c r="AG69" s="22"/>
      <c r="AH69" s="22"/>
      <c r="AI69" s="25"/>
      <c r="AJ69" s="24"/>
      <c r="AK69" s="22"/>
      <c r="AL69" s="22"/>
      <c r="AM69" s="22"/>
      <c r="AN69" s="25"/>
      <c r="AO69" s="130" t="s">
        <v>104</v>
      </c>
      <c r="AP69" s="141" t="s">
        <v>178</v>
      </c>
      <c r="AQ69" s="138" t="s">
        <v>37</v>
      </c>
    </row>
    <row r="70" spans="1:43" s="26" customFormat="1" ht="12.75" customHeight="1" x14ac:dyDescent="0.2">
      <c r="A70" s="76">
        <v>3</v>
      </c>
      <c r="B70" s="107" t="s">
        <v>305</v>
      </c>
      <c r="C70" s="96" t="s">
        <v>38</v>
      </c>
      <c r="D70" s="80">
        <f t="shared" si="16"/>
        <v>20</v>
      </c>
      <c r="E70" s="73">
        <f t="shared" si="17"/>
        <v>6</v>
      </c>
      <c r="F70" s="30"/>
      <c r="G70" s="28"/>
      <c r="H70" s="28"/>
      <c r="I70" s="28"/>
      <c r="J70" s="29"/>
      <c r="K70" s="30"/>
      <c r="L70" s="28"/>
      <c r="M70" s="28"/>
      <c r="N70" s="28"/>
      <c r="O70" s="31"/>
      <c r="P70" s="27"/>
      <c r="Q70" s="28"/>
      <c r="R70" s="28"/>
      <c r="S70" s="28"/>
      <c r="T70" s="29"/>
      <c r="U70" s="30"/>
      <c r="V70" s="28"/>
      <c r="W70" s="28"/>
      <c r="X70" s="28"/>
      <c r="Y70" s="31"/>
      <c r="Z70" s="27"/>
      <c r="AA70" s="28"/>
      <c r="AB70" s="28"/>
      <c r="AC70" s="28"/>
      <c r="AD70" s="29"/>
      <c r="AE70" s="30">
        <v>5</v>
      </c>
      <c r="AF70" s="28">
        <v>0</v>
      </c>
      <c r="AG70" s="28">
        <v>15</v>
      </c>
      <c r="AH70" s="28" t="s">
        <v>28</v>
      </c>
      <c r="AI70" s="31">
        <v>6</v>
      </c>
      <c r="AJ70" s="30"/>
      <c r="AK70" s="28"/>
      <c r="AL70" s="28"/>
      <c r="AM70" s="28"/>
      <c r="AN70" s="31"/>
      <c r="AO70" s="130" t="s">
        <v>37</v>
      </c>
      <c r="AP70" s="141" t="s">
        <v>179</v>
      </c>
      <c r="AQ70" s="138" t="s">
        <v>38</v>
      </c>
    </row>
    <row r="71" spans="1:43" s="26" customFormat="1" ht="13.15" customHeight="1" x14ac:dyDescent="0.2">
      <c r="A71" s="76">
        <v>4</v>
      </c>
      <c r="B71" s="109" t="s">
        <v>306</v>
      </c>
      <c r="C71" s="96" t="s">
        <v>49</v>
      </c>
      <c r="D71" s="80">
        <f t="shared" si="16"/>
        <v>20</v>
      </c>
      <c r="E71" s="73">
        <f t="shared" si="17"/>
        <v>5</v>
      </c>
      <c r="F71" s="30"/>
      <c r="G71" s="28"/>
      <c r="H71" s="28"/>
      <c r="I71" s="28"/>
      <c r="J71" s="29"/>
      <c r="K71" s="30"/>
      <c r="L71" s="28"/>
      <c r="M71" s="28"/>
      <c r="N71" s="28"/>
      <c r="O71" s="31"/>
      <c r="P71" s="27"/>
      <c r="Q71" s="28"/>
      <c r="R71" s="28"/>
      <c r="S71" s="28"/>
      <c r="T71" s="29"/>
      <c r="U71" s="30"/>
      <c r="V71" s="28"/>
      <c r="W71" s="28"/>
      <c r="X71" s="28"/>
      <c r="Y71" s="31"/>
      <c r="Z71" s="27">
        <v>10</v>
      </c>
      <c r="AA71" s="28">
        <v>0</v>
      </c>
      <c r="AB71" s="28">
        <v>10</v>
      </c>
      <c r="AC71" s="28" t="s">
        <v>28</v>
      </c>
      <c r="AD71" s="29">
        <v>5</v>
      </c>
      <c r="AE71" s="30"/>
      <c r="AF71" s="28"/>
      <c r="AG71" s="28"/>
      <c r="AH71" s="28"/>
      <c r="AI71" s="31"/>
      <c r="AJ71" s="30"/>
      <c r="AK71" s="28"/>
      <c r="AL71" s="28"/>
      <c r="AM71" s="28"/>
      <c r="AN71" s="31"/>
      <c r="AO71" s="130" t="s">
        <v>31</v>
      </c>
      <c r="AP71" s="141" t="s">
        <v>180</v>
      </c>
      <c r="AQ71" s="138" t="s">
        <v>49</v>
      </c>
    </row>
    <row r="72" spans="1:43" s="26" customFormat="1" ht="13.15" customHeight="1" x14ac:dyDescent="0.2">
      <c r="A72" s="76">
        <v>5</v>
      </c>
      <c r="B72" s="109" t="s">
        <v>307</v>
      </c>
      <c r="C72" s="96" t="s">
        <v>50</v>
      </c>
      <c r="D72" s="80">
        <f t="shared" si="16"/>
        <v>20</v>
      </c>
      <c r="E72" s="73">
        <f t="shared" si="17"/>
        <v>5</v>
      </c>
      <c r="F72" s="30"/>
      <c r="G72" s="28"/>
      <c r="H72" s="28"/>
      <c r="I72" s="28"/>
      <c r="J72" s="31"/>
      <c r="K72" s="30"/>
      <c r="L72" s="28"/>
      <c r="M72" s="28"/>
      <c r="N72" s="28"/>
      <c r="O72" s="31"/>
      <c r="P72" s="27"/>
      <c r="Q72" s="28"/>
      <c r="R72" s="28"/>
      <c r="S72" s="28"/>
      <c r="T72" s="29"/>
      <c r="U72" s="30"/>
      <c r="V72" s="28"/>
      <c r="W72" s="28"/>
      <c r="X72" s="28"/>
      <c r="Y72" s="31"/>
      <c r="Z72" s="27"/>
      <c r="AA72" s="28"/>
      <c r="AB72" s="28"/>
      <c r="AC72" s="28"/>
      <c r="AD72" s="29"/>
      <c r="AE72" s="30">
        <v>10</v>
      </c>
      <c r="AF72" s="28">
        <v>0</v>
      </c>
      <c r="AG72" s="28">
        <v>10</v>
      </c>
      <c r="AH72" s="28" t="s">
        <v>28</v>
      </c>
      <c r="AI72" s="31">
        <v>5</v>
      </c>
      <c r="AJ72" s="30"/>
      <c r="AK72" s="28"/>
      <c r="AL72" s="28"/>
      <c r="AM72" s="28"/>
      <c r="AN72" s="31"/>
      <c r="AO72" s="130" t="s">
        <v>49</v>
      </c>
      <c r="AP72" s="141" t="s">
        <v>181</v>
      </c>
      <c r="AQ72" s="138" t="s">
        <v>50</v>
      </c>
    </row>
    <row r="73" spans="1:43" s="26" customFormat="1" ht="12.75" customHeight="1" x14ac:dyDescent="0.2">
      <c r="A73" s="76">
        <v>6</v>
      </c>
      <c r="B73" s="109" t="s">
        <v>308</v>
      </c>
      <c r="C73" s="96" t="s">
        <v>40</v>
      </c>
      <c r="D73" s="80">
        <f t="shared" si="16"/>
        <v>20</v>
      </c>
      <c r="E73" s="73">
        <f t="shared" si="17"/>
        <v>5</v>
      </c>
      <c r="F73" s="30"/>
      <c r="G73" s="28"/>
      <c r="H73" s="28"/>
      <c r="I73" s="28"/>
      <c r="J73" s="29"/>
      <c r="K73" s="30"/>
      <c r="L73" s="28"/>
      <c r="M73" s="28"/>
      <c r="N73" s="28"/>
      <c r="O73" s="31"/>
      <c r="P73" s="27"/>
      <c r="Q73" s="28"/>
      <c r="R73" s="28"/>
      <c r="S73" s="28"/>
      <c r="T73" s="29"/>
      <c r="U73" s="30"/>
      <c r="V73" s="28"/>
      <c r="W73" s="28"/>
      <c r="X73" s="28"/>
      <c r="Y73" s="31"/>
      <c r="Z73" s="27">
        <v>5</v>
      </c>
      <c r="AA73" s="28">
        <v>0</v>
      </c>
      <c r="AB73" s="28">
        <v>15</v>
      </c>
      <c r="AC73" s="28" t="s">
        <v>28</v>
      </c>
      <c r="AD73" s="29">
        <v>5</v>
      </c>
      <c r="AE73" s="30"/>
      <c r="AF73" s="28"/>
      <c r="AG73" s="28"/>
      <c r="AH73" s="28"/>
      <c r="AI73" s="31"/>
      <c r="AJ73" s="30"/>
      <c r="AK73" s="28"/>
      <c r="AL73" s="28"/>
      <c r="AM73" s="28"/>
      <c r="AN73" s="31"/>
      <c r="AO73" s="130" t="s">
        <v>30</v>
      </c>
      <c r="AP73" s="141" t="s">
        <v>182</v>
      </c>
      <c r="AQ73" s="138" t="s">
        <v>40</v>
      </c>
    </row>
    <row r="74" spans="1:43" s="26" customFormat="1" ht="13.15" customHeight="1" x14ac:dyDescent="0.2">
      <c r="A74" s="76">
        <v>7</v>
      </c>
      <c r="B74" s="109" t="s">
        <v>309</v>
      </c>
      <c r="C74" s="96" t="s">
        <v>41</v>
      </c>
      <c r="D74" s="80">
        <f t="shared" si="16"/>
        <v>20</v>
      </c>
      <c r="E74" s="73">
        <f t="shared" si="17"/>
        <v>6</v>
      </c>
      <c r="F74" s="30"/>
      <c r="G74" s="28"/>
      <c r="H74" s="28"/>
      <c r="I74" s="28"/>
      <c r="J74" s="29"/>
      <c r="K74" s="30"/>
      <c r="L74" s="28"/>
      <c r="M74" s="28"/>
      <c r="N74" s="28"/>
      <c r="O74" s="31"/>
      <c r="P74" s="27"/>
      <c r="Q74" s="28"/>
      <c r="R74" s="28"/>
      <c r="S74" s="28"/>
      <c r="T74" s="29"/>
      <c r="U74" s="30"/>
      <c r="V74" s="28"/>
      <c r="W74" s="28"/>
      <c r="X74" s="28"/>
      <c r="Y74" s="31"/>
      <c r="Z74" s="27"/>
      <c r="AA74" s="28"/>
      <c r="AB74" s="28"/>
      <c r="AC74" s="28"/>
      <c r="AD74" s="29"/>
      <c r="AE74" s="30">
        <v>5</v>
      </c>
      <c r="AF74" s="28">
        <v>0</v>
      </c>
      <c r="AG74" s="28">
        <v>15</v>
      </c>
      <c r="AH74" s="28" t="s">
        <v>28</v>
      </c>
      <c r="AI74" s="31">
        <v>6</v>
      </c>
      <c r="AJ74" s="30"/>
      <c r="AK74" s="28"/>
      <c r="AL74" s="28"/>
      <c r="AM74" s="28"/>
      <c r="AN74" s="31"/>
      <c r="AO74" s="130" t="s">
        <v>40</v>
      </c>
      <c r="AP74" s="141" t="s">
        <v>183</v>
      </c>
      <c r="AQ74" s="138" t="s">
        <v>41</v>
      </c>
    </row>
    <row r="75" spans="1:43" s="26" customFormat="1" ht="12.75" customHeight="1" x14ac:dyDescent="0.2">
      <c r="A75" s="76">
        <v>8</v>
      </c>
      <c r="B75" s="109" t="s">
        <v>310</v>
      </c>
      <c r="C75" s="96" t="s">
        <v>51</v>
      </c>
      <c r="D75" s="80">
        <f t="shared" si="16"/>
        <v>20</v>
      </c>
      <c r="E75" s="73">
        <f t="shared" si="17"/>
        <v>4</v>
      </c>
      <c r="F75" s="30"/>
      <c r="G75" s="28"/>
      <c r="H75" s="28"/>
      <c r="I75" s="28"/>
      <c r="J75" s="29"/>
      <c r="K75" s="30"/>
      <c r="L75" s="28"/>
      <c r="M75" s="28"/>
      <c r="N75" s="28"/>
      <c r="O75" s="31"/>
      <c r="P75" s="27"/>
      <c r="Q75" s="28"/>
      <c r="R75" s="28"/>
      <c r="S75" s="28"/>
      <c r="T75" s="29"/>
      <c r="U75" s="30"/>
      <c r="V75" s="28"/>
      <c r="W75" s="28"/>
      <c r="X75" s="28"/>
      <c r="Y75" s="31"/>
      <c r="Z75" s="27">
        <v>5</v>
      </c>
      <c r="AA75" s="28">
        <v>0</v>
      </c>
      <c r="AB75" s="28">
        <v>15</v>
      </c>
      <c r="AC75" s="28" t="s">
        <v>34</v>
      </c>
      <c r="AD75" s="29">
        <v>4</v>
      </c>
      <c r="AE75" s="30"/>
      <c r="AF75" s="28"/>
      <c r="AG75" s="28"/>
      <c r="AH75" s="28"/>
      <c r="AI75" s="31"/>
      <c r="AJ75" s="30"/>
      <c r="AK75" s="28"/>
      <c r="AL75" s="28"/>
      <c r="AM75" s="28"/>
      <c r="AN75" s="31"/>
      <c r="AO75" s="130" t="s">
        <v>103</v>
      </c>
      <c r="AP75" s="141" t="s">
        <v>184</v>
      </c>
      <c r="AQ75" s="138" t="s">
        <v>51</v>
      </c>
    </row>
    <row r="76" spans="1:43" s="26" customFormat="1" ht="13.15" customHeight="1" x14ac:dyDescent="0.2">
      <c r="A76" s="76">
        <v>9</v>
      </c>
      <c r="B76" s="109"/>
      <c r="C76" s="96" t="s">
        <v>25</v>
      </c>
      <c r="D76" s="80">
        <f t="shared" si="16"/>
        <v>10</v>
      </c>
      <c r="E76" s="73">
        <f t="shared" si="17"/>
        <v>4</v>
      </c>
      <c r="F76" s="30"/>
      <c r="G76" s="28"/>
      <c r="H76" s="28"/>
      <c r="I76" s="28"/>
      <c r="J76" s="29"/>
      <c r="K76" s="30"/>
      <c r="L76" s="28"/>
      <c r="M76" s="28"/>
      <c r="N76" s="28"/>
      <c r="O76" s="31"/>
      <c r="P76" s="27"/>
      <c r="Q76" s="28"/>
      <c r="R76" s="28"/>
      <c r="S76" s="28"/>
      <c r="T76" s="29"/>
      <c r="U76" s="30"/>
      <c r="V76" s="28"/>
      <c r="W76" s="28"/>
      <c r="X76" s="28"/>
      <c r="Y76" s="31"/>
      <c r="Z76" s="27">
        <v>0</v>
      </c>
      <c r="AA76" s="28">
        <v>10</v>
      </c>
      <c r="AB76" s="28">
        <v>0</v>
      </c>
      <c r="AC76" s="28" t="s">
        <v>34</v>
      </c>
      <c r="AD76" s="29">
        <v>4</v>
      </c>
      <c r="AE76" s="30"/>
      <c r="AF76" s="28"/>
      <c r="AG76" s="28"/>
      <c r="AH76" s="28"/>
      <c r="AI76" s="31"/>
      <c r="AJ76" s="30"/>
      <c r="AK76" s="28"/>
      <c r="AL76" s="28"/>
      <c r="AM76" s="28"/>
      <c r="AN76" s="31"/>
      <c r="AO76" s="130"/>
      <c r="AP76" s="141"/>
      <c r="AQ76" s="138"/>
    </row>
    <row r="77" spans="1:43" s="26" customFormat="1" ht="13.15" customHeight="1" thickBot="1" x14ac:dyDescent="0.25">
      <c r="A77" s="77">
        <v>10</v>
      </c>
      <c r="B77" s="110" t="s">
        <v>311</v>
      </c>
      <c r="C77" s="111" t="s">
        <v>20</v>
      </c>
      <c r="D77" s="81">
        <f t="shared" si="16"/>
        <v>5</v>
      </c>
      <c r="E77" s="74">
        <f t="shared" si="17"/>
        <v>15</v>
      </c>
      <c r="F77" s="91"/>
      <c r="G77" s="92"/>
      <c r="H77" s="92"/>
      <c r="I77" s="92"/>
      <c r="J77" s="93"/>
      <c r="K77" s="91"/>
      <c r="L77" s="92"/>
      <c r="M77" s="92"/>
      <c r="N77" s="92"/>
      <c r="O77" s="94"/>
      <c r="P77" s="95"/>
      <c r="Q77" s="92"/>
      <c r="R77" s="92"/>
      <c r="S77" s="92"/>
      <c r="T77" s="93"/>
      <c r="U77" s="91"/>
      <c r="V77" s="92"/>
      <c r="W77" s="92"/>
      <c r="X77" s="92"/>
      <c r="Y77" s="94"/>
      <c r="Z77" s="95"/>
      <c r="AA77" s="92"/>
      <c r="AB77" s="92"/>
      <c r="AC77" s="92"/>
      <c r="AD77" s="93"/>
      <c r="AE77" s="91"/>
      <c r="AF77" s="92"/>
      <c r="AG77" s="92"/>
      <c r="AH77" s="92"/>
      <c r="AI77" s="94"/>
      <c r="AJ77" s="91">
        <v>0</v>
      </c>
      <c r="AK77" s="92">
        <v>5</v>
      </c>
      <c r="AL77" s="92">
        <v>0</v>
      </c>
      <c r="AM77" s="92" t="s">
        <v>34</v>
      </c>
      <c r="AN77" s="94">
        <v>15</v>
      </c>
      <c r="AO77" s="131"/>
      <c r="AP77" s="142" t="s">
        <v>56</v>
      </c>
      <c r="AQ77" s="139" t="s">
        <v>20</v>
      </c>
    </row>
    <row r="78" spans="1:43" ht="13.15" customHeight="1" thickBot="1" x14ac:dyDescent="0.25">
      <c r="A78" s="61" t="s">
        <v>59</v>
      </c>
      <c r="B78" s="62"/>
      <c r="C78" s="63"/>
      <c r="D78" s="14">
        <f>D67+D59-D50</f>
        <v>730</v>
      </c>
      <c r="E78" s="14">
        <f>E67+E59</f>
        <v>210</v>
      </c>
      <c r="F78" s="14">
        <f>F67+F59-F50</f>
        <v>50</v>
      </c>
      <c r="G78" s="14">
        <f>G67+G59-G50</f>
        <v>40</v>
      </c>
      <c r="H78" s="14">
        <f>H67+H59-H50</f>
        <v>15</v>
      </c>
      <c r="I78" s="14">
        <f>I67+I59</f>
        <v>0</v>
      </c>
      <c r="J78" s="14">
        <f>J67+J59</f>
        <v>30</v>
      </c>
      <c r="K78" s="14">
        <f>K67+K59-K50</f>
        <v>50</v>
      </c>
      <c r="L78" s="14">
        <f>L67+L59-L50</f>
        <v>35</v>
      </c>
      <c r="M78" s="14">
        <f>M67+M59-M50</f>
        <v>20</v>
      </c>
      <c r="N78" s="14">
        <f>N67+N59</f>
        <v>0</v>
      </c>
      <c r="O78" s="14">
        <f>O67+O59</f>
        <v>28</v>
      </c>
      <c r="P78" s="14">
        <f>P67+P59-P50</f>
        <v>50</v>
      </c>
      <c r="Q78" s="14">
        <f>Q67+Q59-Q50</f>
        <v>50</v>
      </c>
      <c r="R78" s="14">
        <f>R67+R59-R50</f>
        <v>30</v>
      </c>
      <c r="S78" s="14">
        <f>S67+S59</f>
        <v>0</v>
      </c>
      <c r="T78" s="14">
        <f>T67+T59</f>
        <v>31</v>
      </c>
      <c r="U78" s="14">
        <f>U67+U59-U50</f>
        <v>65</v>
      </c>
      <c r="V78" s="14">
        <f>V67+V59-V50</f>
        <v>20</v>
      </c>
      <c r="W78" s="14">
        <f>W67+W59-W50</f>
        <v>50</v>
      </c>
      <c r="X78" s="14">
        <f>X67+X59</f>
        <v>0</v>
      </c>
      <c r="Y78" s="14">
        <f>Y67+Y59</f>
        <v>32</v>
      </c>
      <c r="Z78" s="14">
        <f>Z67+Z59-Z50</f>
        <v>45</v>
      </c>
      <c r="AA78" s="14">
        <f>AA67+AA59-AA50</f>
        <v>10</v>
      </c>
      <c r="AB78" s="14">
        <f>AB67+AB59-AB50</f>
        <v>65</v>
      </c>
      <c r="AC78" s="14">
        <f>AC67+AC59</f>
        <v>0</v>
      </c>
      <c r="AD78" s="14">
        <f>AD67+AD59</f>
        <v>32</v>
      </c>
      <c r="AE78" s="14">
        <f>AE67+AE59-AE50</f>
        <v>40</v>
      </c>
      <c r="AF78" s="14">
        <f>AF67+AF59-AF50</f>
        <v>0</v>
      </c>
      <c r="AG78" s="14">
        <f>AG67+AG59-AG50</f>
        <v>45</v>
      </c>
      <c r="AH78" s="14">
        <f>AH67+AH59</f>
        <v>0</v>
      </c>
      <c r="AI78" s="14">
        <f>AI67+AI59</f>
        <v>27</v>
      </c>
      <c r="AJ78" s="14">
        <f>AJ67+AJ59-AJ50</f>
        <v>35</v>
      </c>
      <c r="AK78" s="14">
        <f>AK67+AK59-AK50</f>
        <v>15</v>
      </c>
      <c r="AL78" s="14">
        <f>AL67+AL59-AL50</f>
        <v>0</v>
      </c>
      <c r="AM78" s="14">
        <f>AM67+AM59</f>
        <v>0</v>
      </c>
      <c r="AN78" s="14">
        <f>AN67+AN59</f>
        <v>30</v>
      </c>
      <c r="AO78" s="103"/>
      <c r="AP78" s="103"/>
      <c r="AQ78" s="103"/>
    </row>
    <row r="79" spans="1:43" ht="13.15" customHeight="1" x14ac:dyDescent="0.2">
      <c r="A79" s="49"/>
      <c r="B79" s="113"/>
      <c r="C79" s="113" t="s">
        <v>21</v>
      </c>
      <c r="D79" s="50"/>
      <c r="E79" s="50"/>
      <c r="F79" s="50"/>
      <c r="G79" s="50"/>
      <c r="H79" s="50"/>
      <c r="I79" s="50">
        <f>I60+COUNTIF(I68:I77,"s")</f>
        <v>0</v>
      </c>
      <c r="J79" s="50"/>
      <c r="K79" s="50"/>
      <c r="L79" s="50"/>
      <c r="M79" s="50"/>
      <c r="N79" s="50">
        <f>N60+COUNTIF(N68:N77,"s")</f>
        <v>0</v>
      </c>
      <c r="O79" s="50"/>
      <c r="P79" s="50"/>
      <c r="Q79" s="50"/>
      <c r="R79" s="50"/>
      <c r="S79" s="50">
        <f>S60+COUNTIF(S68:S77,"s")</f>
        <v>0</v>
      </c>
      <c r="T79" s="50"/>
      <c r="U79" s="50"/>
      <c r="V79" s="50"/>
      <c r="W79" s="50"/>
      <c r="X79" s="50">
        <f>X60+COUNTIF(X68:X77,"s")</f>
        <v>0</v>
      </c>
      <c r="Y79" s="50"/>
      <c r="Z79" s="50"/>
      <c r="AA79" s="50"/>
      <c r="AB79" s="50"/>
      <c r="AC79" s="50">
        <f>AC60+COUNTIF(AC68:AC77,"s")</f>
        <v>0</v>
      </c>
      <c r="AD79" s="50"/>
      <c r="AE79" s="50"/>
      <c r="AF79" s="50"/>
      <c r="AG79" s="50"/>
      <c r="AH79" s="50">
        <f>AH60+COUNTIF(AH68:AH77,"s")</f>
        <v>0</v>
      </c>
      <c r="AI79" s="50"/>
      <c r="AJ79" s="50"/>
      <c r="AK79" s="50"/>
      <c r="AL79" s="50"/>
      <c r="AM79" s="50">
        <f>AM60+COUNTIF(AM68:AM77,"s")</f>
        <v>0</v>
      </c>
      <c r="AN79" s="51"/>
      <c r="AO79" s="103"/>
      <c r="AP79" s="103"/>
      <c r="AQ79" s="103"/>
    </row>
    <row r="80" spans="1:43" ht="13.15" customHeight="1" x14ac:dyDescent="0.2">
      <c r="A80" s="52"/>
      <c r="B80" s="114"/>
      <c r="C80" s="114" t="s">
        <v>22</v>
      </c>
      <c r="D80" s="53"/>
      <c r="E80" s="53"/>
      <c r="F80" s="53"/>
      <c r="G80" s="53"/>
      <c r="H80" s="53"/>
      <c r="I80" s="53">
        <f>I61+COUNTIF(I68:I77,"v")</f>
        <v>2</v>
      </c>
      <c r="J80" s="53"/>
      <c r="K80" s="53"/>
      <c r="L80" s="53"/>
      <c r="M80" s="53"/>
      <c r="N80" s="53">
        <f>N61+COUNTIF(N68:N77,"v")</f>
        <v>3</v>
      </c>
      <c r="O80" s="53"/>
      <c r="P80" s="53"/>
      <c r="Q80" s="53"/>
      <c r="R80" s="53"/>
      <c r="S80" s="53">
        <f>S61+COUNTIF(S68:S77,"v")</f>
        <v>4</v>
      </c>
      <c r="T80" s="53"/>
      <c r="U80" s="53"/>
      <c r="V80" s="53"/>
      <c r="W80" s="53"/>
      <c r="X80" s="53">
        <f>X61+COUNTIF(X68:X77,"v")</f>
        <v>3</v>
      </c>
      <c r="Y80" s="53"/>
      <c r="Z80" s="53"/>
      <c r="AA80" s="53"/>
      <c r="AB80" s="53"/>
      <c r="AC80" s="53">
        <f>AC61+COUNTIF(AC68:AC77,"v")</f>
        <v>4</v>
      </c>
      <c r="AD80" s="53"/>
      <c r="AE80" s="53"/>
      <c r="AF80" s="53"/>
      <c r="AG80" s="53"/>
      <c r="AH80" s="53">
        <f>AH61+COUNTIF(AH68:AH77,"v")</f>
        <v>3</v>
      </c>
      <c r="AI80" s="53"/>
      <c r="AJ80" s="53"/>
      <c r="AK80" s="53"/>
      <c r="AL80" s="53"/>
      <c r="AM80" s="53">
        <f>AM61+COUNTIF(AM68:AM77,"v")</f>
        <v>0</v>
      </c>
      <c r="AN80" s="54"/>
      <c r="AO80" s="103"/>
      <c r="AP80" s="103"/>
      <c r="AQ80" s="103"/>
    </row>
    <row r="81" spans="1:43" ht="13.15" customHeight="1" x14ac:dyDescent="0.2">
      <c r="A81" s="52"/>
      <c r="B81" s="114"/>
      <c r="C81" s="114" t="s">
        <v>33</v>
      </c>
      <c r="D81" s="53"/>
      <c r="E81" s="53"/>
      <c r="F81" s="53"/>
      <c r="G81" s="53"/>
      <c r="H81" s="53"/>
      <c r="I81" s="53">
        <f>I62+COUNTIF(I68:I77,"é")</f>
        <v>5</v>
      </c>
      <c r="J81" s="53"/>
      <c r="K81" s="53"/>
      <c r="L81" s="53"/>
      <c r="M81" s="53"/>
      <c r="N81" s="53">
        <f>N62+COUNTIF(N68:N77,"é")</f>
        <v>4</v>
      </c>
      <c r="O81" s="53"/>
      <c r="P81" s="53"/>
      <c r="Q81" s="53"/>
      <c r="R81" s="53"/>
      <c r="S81" s="53">
        <f>S62+COUNTIF(S68:S77,"é")</f>
        <v>4</v>
      </c>
      <c r="T81" s="53"/>
      <c r="U81" s="53"/>
      <c r="V81" s="53"/>
      <c r="W81" s="53"/>
      <c r="X81" s="53">
        <f>X62+COUNTIF(X68:X77,"é")</f>
        <v>5</v>
      </c>
      <c r="Y81" s="53"/>
      <c r="Z81" s="53"/>
      <c r="AA81" s="53"/>
      <c r="AB81" s="53"/>
      <c r="AC81" s="53">
        <f>AC62+COUNTIF(AC68:AC77,"é")</f>
        <v>3</v>
      </c>
      <c r="AD81" s="53"/>
      <c r="AE81" s="53"/>
      <c r="AF81" s="53"/>
      <c r="AG81" s="53"/>
      <c r="AH81" s="53">
        <f>AH62+COUNTIF(AH68:AH77,"é")</f>
        <v>3</v>
      </c>
      <c r="AI81" s="53"/>
      <c r="AJ81" s="53"/>
      <c r="AK81" s="53"/>
      <c r="AL81" s="53"/>
      <c r="AM81" s="53">
        <f>AM62+COUNTIF(AM68:AM77,"é")</f>
        <v>5</v>
      </c>
      <c r="AN81" s="54"/>
      <c r="AO81" s="103"/>
      <c r="AP81" s="103"/>
      <c r="AQ81" s="103"/>
    </row>
    <row r="82" spans="1:43" ht="16.5" customHeight="1" thickBot="1" x14ac:dyDescent="0.25">
      <c r="A82" s="55"/>
      <c r="B82" s="115"/>
      <c r="C82" s="115" t="s">
        <v>48</v>
      </c>
      <c r="D82" s="56"/>
      <c r="E82" s="56"/>
      <c r="F82" s="56"/>
      <c r="G82" s="56"/>
      <c r="H82" s="56"/>
      <c r="I82" s="56">
        <f>I63+COUNTIF(I68:I77,"a")</f>
        <v>1</v>
      </c>
      <c r="J82" s="56"/>
      <c r="K82" s="56"/>
      <c r="L82" s="56"/>
      <c r="M82" s="56"/>
      <c r="N82" s="56">
        <f>N63+COUNTIF(N68:N77,"a")</f>
        <v>1</v>
      </c>
      <c r="O82" s="56"/>
      <c r="P82" s="56"/>
      <c r="Q82" s="56"/>
      <c r="R82" s="56"/>
      <c r="S82" s="56">
        <f>S63+COUNTIF(S68:S77,"a")</f>
        <v>1</v>
      </c>
      <c r="T82" s="56"/>
      <c r="U82" s="56"/>
      <c r="V82" s="56"/>
      <c r="W82" s="56"/>
      <c r="X82" s="56">
        <f>X63+COUNTIF(X68:X77,"a")</f>
        <v>0</v>
      </c>
      <c r="Y82" s="56"/>
      <c r="Z82" s="56"/>
      <c r="AA82" s="56"/>
      <c r="AB82" s="56"/>
      <c r="AC82" s="56">
        <f>AC63+COUNTIF(AC68:AC77,"a")</f>
        <v>0</v>
      </c>
      <c r="AD82" s="56"/>
      <c r="AE82" s="56"/>
      <c r="AF82" s="56"/>
      <c r="AG82" s="56"/>
      <c r="AH82" s="56">
        <f>AH63+COUNTIF(AH68:AH77,"a")</f>
        <v>0</v>
      </c>
      <c r="AI82" s="56"/>
      <c r="AJ82" s="56"/>
      <c r="AK82" s="56"/>
      <c r="AL82" s="56"/>
      <c r="AM82" s="56">
        <f>AM63+COUNTIF(AM68:AM77,"a")</f>
        <v>0</v>
      </c>
      <c r="AN82" s="57"/>
      <c r="AO82" s="103"/>
      <c r="AP82" s="103"/>
      <c r="AQ82" s="103"/>
    </row>
    <row r="83" spans="1:43" ht="13.5" thickBot="1" x14ac:dyDescent="0.25">
      <c r="F83" s="64"/>
      <c r="K83" s="64"/>
      <c r="P83" s="64"/>
      <c r="AO83" s="103"/>
      <c r="AP83" s="103"/>
      <c r="AQ83" s="103"/>
    </row>
    <row r="84" spans="1:43" ht="13.15" customHeight="1" thickBot="1" x14ac:dyDescent="0.25">
      <c r="B84" s="65" t="s">
        <v>2</v>
      </c>
      <c r="C84" s="16" t="s">
        <v>64</v>
      </c>
      <c r="D84" s="66" t="s">
        <v>237</v>
      </c>
      <c r="E84" s="44" t="s">
        <v>26</v>
      </c>
      <c r="F84" s="67"/>
      <c r="AO84" s="103"/>
      <c r="AP84" s="103"/>
      <c r="AQ84" s="103"/>
    </row>
    <row r="85" spans="1:43" ht="13.15" customHeight="1" thickBot="1" x14ac:dyDescent="0.25">
      <c r="B85" s="116" t="s">
        <v>210</v>
      </c>
      <c r="C85" s="116" t="s">
        <v>209</v>
      </c>
      <c r="D85" s="41">
        <v>2</v>
      </c>
      <c r="E85" s="60">
        <v>4</v>
      </c>
      <c r="F85" s="59"/>
      <c r="AO85" s="103"/>
      <c r="AP85" s="144" t="s">
        <v>217</v>
      </c>
      <c r="AQ85" s="143" t="s">
        <v>218</v>
      </c>
    </row>
    <row r="86" spans="1:43" ht="13.15" customHeight="1" x14ac:dyDescent="0.2">
      <c r="B86" s="117" t="s">
        <v>106</v>
      </c>
      <c r="C86" s="116" t="s">
        <v>65</v>
      </c>
      <c r="D86" s="41">
        <v>2</v>
      </c>
      <c r="E86" s="60">
        <v>4</v>
      </c>
      <c r="F86" s="59"/>
    </row>
    <row r="87" spans="1:43" ht="13.15" customHeight="1" thickBot="1" x14ac:dyDescent="0.25">
      <c r="B87" s="118" t="s">
        <v>107</v>
      </c>
      <c r="C87" s="119" t="s">
        <v>66</v>
      </c>
      <c r="D87" s="68">
        <v>2</v>
      </c>
      <c r="E87" s="69">
        <v>4</v>
      </c>
      <c r="F87" s="59"/>
      <c r="AP87" s="5" t="s">
        <v>236</v>
      </c>
      <c r="AQ87" s="5"/>
    </row>
    <row r="88" spans="1:43" ht="23.25" thickBot="1" x14ac:dyDescent="0.25">
      <c r="AO88" s="161" t="s">
        <v>246</v>
      </c>
      <c r="AP88" s="5" t="s">
        <v>238</v>
      </c>
      <c r="AQ88" s="5"/>
    </row>
    <row r="89" spans="1:43" ht="13.5" thickBot="1" x14ac:dyDescent="0.25">
      <c r="B89" s="65" t="s">
        <v>2</v>
      </c>
      <c r="C89" s="16" t="s">
        <v>67</v>
      </c>
      <c r="D89" s="66" t="s">
        <v>237</v>
      </c>
      <c r="E89" s="44" t="s">
        <v>26</v>
      </c>
      <c r="F89" s="70"/>
      <c r="G89" s="71"/>
      <c r="H89" s="67"/>
      <c r="AO89" s="2" t="s">
        <v>247</v>
      </c>
      <c r="AP89" s="140" t="s">
        <v>223</v>
      </c>
      <c r="AQ89" s="137" t="s">
        <v>224</v>
      </c>
    </row>
    <row r="90" spans="1:43" ht="12.75" x14ac:dyDescent="0.2">
      <c r="B90" s="116" t="s">
        <v>243</v>
      </c>
      <c r="C90" s="116" t="s">
        <v>93</v>
      </c>
      <c r="D90" s="41">
        <v>2</v>
      </c>
      <c r="E90" s="60">
        <v>4</v>
      </c>
      <c r="F90" s="70"/>
      <c r="G90" s="59"/>
      <c r="H90" s="59"/>
      <c r="AO90" s="2" t="s">
        <v>247</v>
      </c>
      <c r="AP90" s="141" t="s">
        <v>221</v>
      </c>
      <c r="AQ90" s="138" t="s">
        <v>222</v>
      </c>
    </row>
    <row r="91" spans="1:43" ht="26.25" thickBot="1" x14ac:dyDescent="0.25">
      <c r="B91" s="119" t="s">
        <v>244</v>
      </c>
      <c r="C91" s="119" t="s">
        <v>94</v>
      </c>
      <c r="D91" s="68">
        <v>2</v>
      </c>
      <c r="E91" s="69">
        <v>4</v>
      </c>
      <c r="F91" s="70"/>
      <c r="G91" s="59"/>
      <c r="H91" s="59"/>
      <c r="AO91" s="162" t="s">
        <v>248</v>
      </c>
      <c r="AP91" s="141" t="s">
        <v>219</v>
      </c>
      <c r="AQ91" s="138" t="s">
        <v>220</v>
      </c>
    </row>
    <row r="92" spans="1:43" ht="12.75" x14ac:dyDescent="0.2">
      <c r="F92" s="59"/>
      <c r="G92" s="59"/>
      <c r="H92" s="59"/>
      <c r="AO92" s="184" t="s">
        <v>249</v>
      </c>
      <c r="AP92" s="145" t="s">
        <v>225</v>
      </c>
      <c r="AQ92" s="138" t="s">
        <v>226</v>
      </c>
    </row>
    <row r="93" spans="1:43" ht="12.75" x14ac:dyDescent="0.2">
      <c r="AO93" s="184"/>
      <c r="AP93" s="145" t="s">
        <v>227</v>
      </c>
      <c r="AQ93" s="138" t="s">
        <v>228</v>
      </c>
    </row>
    <row r="94" spans="1:43" ht="22.5" x14ac:dyDescent="0.2">
      <c r="B94" s="2"/>
      <c r="AO94" s="163" t="s">
        <v>250</v>
      </c>
      <c r="AP94" s="145" t="s">
        <v>229</v>
      </c>
      <c r="AQ94" s="138" t="s">
        <v>230</v>
      </c>
    </row>
    <row r="95" spans="1:43" ht="39" thickBot="1" x14ac:dyDescent="0.25">
      <c r="B95" s="3"/>
      <c r="D95" s="4"/>
      <c r="E95" s="4"/>
      <c r="AO95" s="162" t="s">
        <v>251</v>
      </c>
      <c r="AP95" s="146" t="s">
        <v>231</v>
      </c>
      <c r="AQ95" s="139" t="s">
        <v>232</v>
      </c>
    </row>
  </sheetData>
  <autoFilter ref="A7:AQ63" xr:uid="{00000000-0001-0000-0000-000000000000}">
    <filterColumn colId="41" showButton="0"/>
  </autoFilter>
  <mergeCells count="11">
    <mergeCell ref="AP5:AQ7"/>
    <mergeCell ref="AO92:AO93"/>
    <mergeCell ref="E1:AO1"/>
    <mergeCell ref="E2:AO2"/>
    <mergeCell ref="A5:A7"/>
    <mergeCell ref="B5:B7"/>
    <mergeCell ref="C5:C7"/>
    <mergeCell ref="D5:D7"/>
    <mergeCell ref="E5:E7"/>
    <mergeCell ref="F5:AN5"/>
    <mergeCell ref="AO5:AO7"/>
  </mergeCells>
  <printOptions horizontalCentered="1"/>
  <pageMargins left="0.59055118110236227" right="0.59055118110236227" top="0.43307086614173229" bottom="0.31496062992125984" header="0.51181102362204722" footer="0.27559055118110237"/>
  <pageSetup paperSize="9" scale="54" fitToWidth="0" fitToHeight="0" orientation="landscape" r:id="rId1"/>
  <headerFooter alignWithMargins="0">
    <oddFooter>&amp;R  &amp;P/&amp;N</oddFooter>
  </headerFooter>
  <rowBreaks count="1" manualBreakCount="1">
    <brk id="64" max="16383" man="1"/>
  </rowBreaks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Gépész BSc nappali</vt:lpstr>
      <vt:lpstr>Gépész BSc levelező</vt:lpstr>
      <vt:lpstr>Munka1</vt:lpstr>
      <vt:lpstr>'Gépész BSc levelező'!Nyomtatási_cím</vt:lpstr>
      <vt:lpstr>'Gépész BSc nappali'!Nyomtatási_cím</vt:lpstr>
      <vt:lpstr>'Gépész BSc levelező'!Nyomtatási_terület</vt:lpstr>
      <vt:lpstr>'Gépész BSc nappali'!Nyomtatási_terület</vt:lpstr>
    </vt:vector>
  </TitlesOfParts>
  <Company>BMF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Gerő Virág</dc:creator>
  <cp:lastModifiedBy>Dr. habil Pogátsnik Monika</cp:lastModifiedBy>
  <cp:lastPrinted>2023-03-29T15:47:11Z</cp:lastPrinted>
  <dcterms:created xsi:type="dcterms:W3CDTF">2006-03-29T07:49:40Z</dcterms:created>
  <dcterms:modified xsi:type="dcterms:W3CDTF">2026-06-03T19:11:05Z</dcterms:modified>
</cp:coreProperties>
</file>