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https://obudaiegyetem-my.sharepoint.com/personal/pogatsnik_monika_uni-obuda_hu/Documents/Dokumentumok OD/Óbudai Egyetem/Orarend/Tantervek/F tanterv/Előkészítés/mérnökinfo MSc/"/>
    </mc:Choice>
  </mc:AlternateContent>
  <xr:revisionPtr revIDLastSave="0" documentId="8_{38C7FF12-5BA6-40C6-A082-EE93838BEAA2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Ősszel induló képzés" sheetId="2" r:id="rId1"/>
    <sheet name="Tavasszal induló képzés" sheetId="4" r:id="rId2"/>
  </sheets>
  <definedNames>
    <definedName name="_xlnm.Print_Area" localSheetId="0">'Ősszel induló képzés'!$A$1:$AC$54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Y43" i="2" l="1"/>
  <c r="Y42" i="2"/>
  <c r="O43" i="4"/>
  <c r="O43" i="2"/>
  <c r="Y43" i="4"/>
  <c r="Y42" i="4"/>
  <c r="O42" i="4"/>
  <c r="T43" i="4"/>
  <c r="T42" i="4"/>
  <c r="AA49" i="4"/>
  <c r="AA48" i="4"/>
  <c r="AA47" i="4"/>
  <c r="AA46" i="4"/>
  <c r="AA45" i="4"/>
  <c r="J43" i="4"/>
  <c r="J42" i="4"/>
  <c r="J41" i="4" s="1"/>
  <c r="F38" i="4"/>
  <c r="F37" i="4"/>
  <c r="F36" i="4"/>
  <c r="F35" i="4"/>
  <c r="Z34" i="4"/>
  <c r="X34" i="4"/>
  <c r="W34" i="4"/>
  <c r="V34" i="4"/>
  <c r="U34" i="4"/>
  <c r="S34" i="4"/>
  <c r="R34" i="4"/>
  <c r="Q34" i="4"/>
  <c r="P34" i="4"/>
  <c r="N34" i="4"/>
  <c r="M34" i="4"/>
  <c r="L34" i="4"/>
  <c r="K34" i="4"/>
  <c r="I34" i="4"/>
  <c r="H34" i="4"/>
  <c r="G34" i="4"/>
  <c r="F34" i="4"/>
  <c r="E34" i="4"/>
  <c r="AC33" i="4"/>
  <c r="AB33" i="4"/>
  <c r="F33" i="4"/>
  <c r="AC32" i="4"/>
  <c r="AB32" i="4"/>
  <c r="F32" i="4"/>
  <c r="F31" i="4"/>
  <c r="F30" i="4" s="1"/>
  <c r="F22" i="4" s="1"/>
  <c r="Z30" i="4"/>
  <c r="X30" i="4"/>
  <c r="W30" i="4"/>
  <c r="V30" i="4"/>
  <c r="U30" i="4"/>
  <c r="S30" i="4"/>
  <c r="R30" i="4"/>
  <c r="Q30" i="4"/>
  <c r="P30" i="4"/>
  <c r="N30" i="4"/>
  <c r="M30" i="4"/>
  <c r="L30" i="4"/>
  <c r="K30" i="4"/>
  <c r="I30" i="4"/>
  <c r="H30" i="4"/>
  <c r="G30" i="4"/>
  <c r="E30" i="4"/>
  <c r="F29" i="4"/>
  <c r="F28" i="4"/>
  <c r="F27" i="4"/>
  <c r="F26" i="4"/>
  <c r="F25" i="4"/>
  <c r="F24" i="4"/>
  <c r="F23" i="4" s="1"/>
  <c r="Z23" i="4"/>
  <c r="X23" i="4"/>
  <c r="W23" i="4"/>
  <c r="V23" i="4"/>
  <c r="U23" i="4"/>
  <c r="S23" i="4"/>
  <c r="R23" i="4"/>
  <c r="Q23" i="4"/>
  <c r="P23" i="4"/>
  <c r="N23" i="4"/>
  <c r="M23" i="4"/>
  <c r="L23" i="4"/>
  <c r="K23" i="4"/>
  <c r="I23" i="4"/>
  <c r="H23" i="4"/>
  <c r="G23" i="4"/>
  <c r="F21" i="4"/>
  <c r="F20" i="4"/>
  <c r="F19" i="4"/>
  <c r="F18" i="4"/>
  <c r="F17" i="4"/>
  <c r="Z16" i="4"/>
  <c r="X16" i="4"/>
  <c r="W16" i="4"/>
  <c r="V16" i="4"/>
  <c r="U16" i="4"/>
  <c r="S16" i="4"/>
  <c r="R16" i="4"/>
  <c r="Q16" i="4"/>
  <c r="P16" i="4"/>
  <c r="N16" i="4"/>
  <c r="M16" i="4"/>
  <c r="L16" i="4"/>
  <c r="K16" i="4"/>
  <c r="I16" i="4"/>
  <c r="H16" i="4"/>
  <c r="G16" i="4"/>
  <c r="F15" i="4"/>
  <c r="F14" i="4"/>
  <c r="F13" i="4" s="1"/>
  <c r="E13" i="4"/>
  <c r="Z13" i="4"/>
  <c r="X13" i="4"/>
  <c r="W13" i="4"/>
  <c r="V13" i="4"/>
  <c r="U13" i="4"/>
  <c r="S13" i="4"/>
  <c r="R13" i="4"/>
  <c r="Q13" i="4"/>
  <c r="P13" i="4"/>
  <c r="N13" i="4"/>
  <c r="M13" i="4"/>
  <c r="L13" i="4"/>
  <c r="K13" i="4"/>
  <c r="I13" i="4"/>
  <c r="H13" i="4"/>
  <c r="G13" i="4"/>
  <c r="F12" i="4"/>
  <c r="F11" i="4"/>
  <c r="F10" i="4"/>
  <c r="F9" i="4"/>
  <c r="F8" i="4"/>
  <c r="F7" i="4"/>
  <c r="F6" i="4"/>
  <c r="Z5" i="4"/>
  <c r="Z49" i="4" s="1"/>
  <c r="X5" i="4"/>
  <c r="W5" i="4"/>
  <c r="V5" i="4"/>
  <c r="U5" i="4"/>
  <c r="S5" i="4"/>
  <c r="R5" i="4"/>
  <c r="Q5" i="4"/>
  <c r="Q49" i="4" s="1"/>
  <c r="P5" i="4"/>
  <c r="P49" i="4" s="1"/>
  <c r="N5" i="4"/>
  <c r="M5" i="4"/>
  <c r="L5" i="4"/>
  <c r="K5" i="4"/>
  <c r="I5" i="4"/>
  <c r="H5" i="4"/>
  <c r="G5" i="4"/>
  <c r="AA48" i="2"/>
  <c r="AA47" i="2"/>
  <c r="AA46" i="2"/>
  <c r="AA49" i="2"/>
  <c r="F38" i="2"/>
  <c r="F37" i="2"/>
  <c r="F29" i="2"/>
  <c r="F28" i="2"/>
  <c r="F27" i="2"/>
  <c r="F26" i="2"/>
  <c r="F25" i="2"/>
  <c r="F24" i="2"/>
  <c r="Z23" i="2"/>
  <c r="X23" i="2"/>
  <c r="W23" i="2"/>
  <c r="V23" i="2"/>
  <c r="U23" i="2"/>
  <c r="S23" i="2"/>
  <c r="R23" i="2"/>
  <c r="Q23" i="2"/>
  <c r="P23" i="2"/>
  <c r="N23" i="2"/>
  <c r="M23" i="2"/>
  <c r="L23" i="2"/>
  <c r="K23" i="2"/>
  <c r="I23" i="2"/>
  <c r="H23" i="2"/>
  <c r="G23" i="2"/>
  <c r="AC32" i="2"/>
  <c r="AC33" i="2"/>
  <c r="T41" i="4" l="1"/>
  <c r="Y41" i="4"/>
  <c r="O41" i="4"/>
  <c r="R49" i="4"/>
  <c r="E16" i="4"/>
  <c r="E23" i="4"/>
  <c r="I49" i="4"/>
  <c r="X49" i="4"/>
  <c r="X47" i="4"/>
  <c r="X45" i="4"/>
  <c r="S49" i="4"/>
  <c r="S48" i="4"/>
  <c r="S46" i="4"/>
  <c r="N49" i="4"/>
  <c r="F16" i="4"/>
  <c r="H49" i="4"/>
  <c r="G49" i="4"/>
  <c r="I46" i="4"/>
  <c r="I48" i="4"/>
  <c r="F5" i="4"/>
  <c r="F46" i="4" s="1"/>
  <c r="N47" i="4"/>
  <c r="N45" i="4"/>
  <c r="E5" i="4"/>
  <c r="P45" i="4"/>
  <c r="Z45" i="4"/>
  <c r="K46" i="4"/>
  <c r="U46" i="4"/>
  <c r="P47" i="4"/>
  <c r="Z47" i="4"/>
  <c r="K48" i="4"/>
  <c r="U48" i="4"/>
  <c r="K49" i="4"/>
  <c r="U49" i="4"/>
  <c r="G45" i="4"/>
  <c r="Q45" i="4"/>
  <c r="L46" i="4"/>
  <c r="V46" i="4"/>
  <c r="G47" i="4"/>
  <c r="Q47" i="4"/>
  <c r="L48" i="4"/>
  <c r="V48" i="4"/>
  <c r="L49" i="4"/>
  <c r="V49" i="4"/>
  <c r="H45" i="4"/>
  <c r="R45" i="4"/>
  <c r="M46" i="4"/>
  <c r="W46" i="4"/>
  <c r="H47" i="4"/>
  <c r="R47" i="4"/>
  <c r="M48" i="4"/>
  <c r="W48" i="4"/>
  <c r="M49" i="4"/>
  <c r="W49" i="4"/>
  <c r="I45" i="4"/>
  <c r="S45" i="4"/>
  <c r="N46" i="4"/>
  <c r="X46" i="4"/>
  <c r="I47" i="4"/>
  <c r="S47" i="4"/>
  <c r="N48" i="4"/>
  <c r="X48" i="4"/>
  <c r="K45" i="4"/>
  <c r="U45" i="4"/>
  <c r="P46" i="4"/>
  <c r="Z46" i="4"/>
  <c r="K47" i="4"/>
  <c r="U47" i="4"/>
  <c r="P48" i="4"/>
  <c r="Z48" i="4"/>
  <c r="L45" i="4"/>
  <c r="V45" i="4"/>
  <c r="G46" i="4"/>
  <c r="Q46" i="4"/>
  <c r="L47" i="4"/>
  <c r="V47" i="4"/>
  <c r="G48" i="4"/>
  <c r="Q48" i="4"/>
  <c r="M45" i="4"/>
  <c r="W45" i="4"/>
  <c r="H46" i="4"/>
  <c r="R46" i="4"/>
  <c r="M47" i="4"/>
  <c r="W47" i="4"/>
  <c r="H48" i="4"/>
  <c r="R48" i="4"/>
  <c r="Y41" i="2"/>
  <c r="E23" i="2"/>
  <c r="F23" i="2"/>
  <c r="AA45" i="2"/>
  <c r="T43" i="2"/>
  <c r="J43" i="2"/>
  <c r="T42" i="2"/>
  <c r="O42" i="2"/>
  <c r="J42" i="2"/>
  <c r="F36" i="2"/>
  <c r="F35" i="2"/>
  <c r="F34" i="2" s="1"/>
  <c r="E34" i="2"/>
  <c r="Z34" i="2"/>
  <c r="X34" i="2"/>
  <c r="W34" i="2"/>
  <c r="V34" i="2"/>
  <c r="U34" i="2"/>
  <c r="S34" i="2"/>
  <c r="R34" i="2"/>
  <c r="Q34" i="2"/>
  <c r="P34" i="2"/>
  <c r="N34" i="2"/>
  <c r="M34" i="2"/>
  <c r="L34" i="2"/>
  <c r="K34" i="2"/>
  <c r="I34" i="2"/>
  <c r="H34" i="2"/>
  <c r="G34" i="2"/>
  <c r="AB33" i="2"/>
  <c r="F33" i="2"/>
  <c r="AB32" i="2"/>
  <c r="F32" i="2"/>
  <c r="F31" i="2"/>
  <c r="Z30" i="2"/>
  <c r="X30" i="2"/>
  <c r="W30" i="2"/>
  <c r="V30" i="2"/>
  <c r="U30" i="2"/>
  <c r="S30" i="2"/>
  <c r="R30" i="2"/>
  <c r="Q30" i="2"/>
  <c r="P30" i="2"/>
  <c r="N30" i="2"/>
  <c r="M30" i="2"/>
  <c r="L30" i="2"/>
  <c r="K30" i="2"/>
  <c r="I30" i="2"/>
  <c r="H30" i="2"/>
  <c r="G30" i="2"/>
  <c r="E30" i="2"/>
  <c r="F21" i="2"/>
  <c r="F20" i="2"/>
  <c r="F19" i="2"/>
  <c r="F18" i="2"/>
  <c r="F17" i="2"/>
  <c r="Z16" i="2"/>
  <c r="X16" i="2"/>
  <c r="W16" i="2"/>
  <c r="V16" i="2"/>
  <c r="U16" i="2"/>
  <c r="S16" i="2"/>
  <c r="R16" i="2"/>
  <c r="Q16" i="2"/>
  <c r="P16" i="2"/>
  <c r="N16" i="2"/>
  <c r="M16" i="2"/>
  <c r="L16" i="2"/>
  <c r="K16" i="2"/>
  <c r="I16" i="2"/>
  <c r="H16" i="2"/>
  <c r="G16" i="2"/>
  <c r="F15" i="2"/>
  <c r="F14" i="2"/>
  <c r="Z13" i="2"/>
  <c r="X13" i="2"/>
  <c r="W13" i="2"/>
  <c r="V13" i="2"/>
  <c r="U13" i="2"/>
  <c r="S13" i="2"/>
  <c r="R13" i="2"/>
  <c r="Q13" i="2"/>
  <c r="P13" i="2"/>
  <c r="N13" i="2"/>
  <c r="M13" i="2"/>
  <c r="L13" i="2"/>
  <c r="K13" i="2"/>
  <c r="I13" i="2"/>
  <c r="H13" i="2"/>
  <c r="G13" i="2"/>
  <c r="F12" i="2"/>
  <c r="F11" i="2"/>
  <c r="F10" i="2"/>
  <c r="F9" i="2"/>
  <c r="F8" i="2"/>
  <c r="F7" i="2"/>
  <c r="F6" i="2"/>
  <c r="Z5" i="2"/>
  <c r="X5" i="2"/>
  <c r="W5" i="2"/>
  <c r="V5" i="2"/>
  <c r="U5" i="2"/>
  <c r="S5" i="2"/>
  <c r="R5" i="2"/>
  <c r="Q5" i="2"/>
  <c r="P5" i="2"/>
  <c r="N5" i="2"/>
  <c r="M5" i="2"/>
  <c r="L5" i="2"/>
  <c r="K5" i="2"/>
  <c r="I5" i="2"/>
  <c r="H5" i="2"/>
  <c r="G5" i="2"/>
  <c r="E48" i="4" l="1"/>
  <c r="F48" i="4"/>
  <c r="F49" i="4"/>
  <c r="F45" i="4"/>
  <c r="F47" i="4"/>
  <c r="AB45" i="4"/>
  <c r="E46" i="4"/>
  <c r="E47" i="4"/>
  <c r="AB49" i="4"/>
  <c r="AB46" i="4"/>
  <c r="AB48" i="4"/>
  <c r="AB47" i="4"/>
  <c r="M47" i="2"/>
  <c r="M48" i="2"/>
  <c r="M46" i="2"/>
  <c r="W47" i="2"/>
  <c r="W46" i="2"/>
  <c r="W48" i="2"/>
  <c r="N48" i="2"/>
  <c r="N46" i="2"/>
  <c r="N47" i="2"/>
  <c r="X48" i="2"/>
  <c r="X46" i="2"/>
  <c r="X47" i="2"/>
  <c r="P48" i="2"/>
  <c r="P46" i="2"/>
  <c r="P47" i="2"/>
  <c r="Z48" i="2"/>
  <c r="Z46" i="2"/>
  <c r="Z47" i="2"/>
  <c r="G47" i="2"/>
  <c r="G46" i="2"/>
  <c r="G48" i="2"/>
  <c r="H48" i="2"/>
  <c r="H46" i="2"/>
  <c r="H47" i="2"/>
  <c r="Q47" i="2"/>
  <c r="Q48" i="2"/>
  <c r="Q46" i="2"/>
  <c r="R48" i="2"/>
  <c r="R46" i="2"/>
  <c r="R47" i="2"/>
  <c r="I47" i="2"/>
  <c r="I48" i="2"/>
  <c r="I46" i="2"/>
  <c r="S47" i="2"/>
  <c r="S48" i="2"/>
  <c r="S46" i="2"/>
  <c r="K47" i="2"/>
  <c r="K48" i="2"/>
  <c r="K46" i="2"/>
  <c r="U47" i="2"/>
  <c r="U48" i="2"/>
  <c r="U46" i="2"/>
  <c r="L46" i="2"/>
  <c r="L47" i="2"/>
  <c r="L48" i="2"/>
  <c r="V48" i="2"/>
  <c r="V46" i="2"/>
  <c r="V47" i="2"/>
  <c r="T41" i="2"/>
  <c r="Q49" i="2"/>
  <c r="R49" i="2"/>
  <c r="H49" i="2"/>
  <c r="G49" i="2"/>
  <c r="V49" i="2"/>
  <c r="I49" i="2"/>
  <c r="L49" i="2"/>
  <c r="M49" i="2"/>
  <c r="W49" i="2"/>
  <c r="U49" i="2"/>
  <c r="N49" i="2"/>
  <c r="X49" i="2"/>
  <c r="S49" i="2"/>
  <c r="K49" i="2"/>
  <c r="P49" i="2"/>
  <c r="Z49" i="2"/>
  <c r="E13" i="2"/>
  <c r="O41" i="2"/>
  <c r="F13" i="2"/>
  <c r="F5" i="2"/>
  <c r="E5" i="2"/>
  <c r="E16" i="2"/>
  <c r="F30" i="2"/>
  <c r="F22" i="2" s="1"/>
  <c r="J41" i="2"/>
  <c r="F16" i="2"/>
  <c r="G45" i="2"/>
  <c r="H45" i="2"/>
  <c r="I45" i="2"/>
  <c r="K45" i="2"/>
  <c r="L45" i="2"/>
  <c r="M45" i="2"/>
  <c r="N45" i="2"/>
  <c r="P45" i="2"/>
  <c r="Q45" i="2"/>
  <c r="R45" i="2"/>
  <c r="S45" i="2"/>
  <c r="U45" i="2"/>
  <c r="V45" i="2"/>
  <c r="W45" i="2"/>
  <c r="X45" i="2"/>
  <c r="Z45" i="2"/>
  <c r="AB46" i="2" l="1"/>
  <c r="F48" i="2"/>
  <c r="F46" i="2"/>
  <c r="F47" i="2"/>
  <c r="AB48" i="2"/>
  <c r="AB47" i="2"/>
  <c r="E48" i="2"/>
  <c r="E46" i="2"/>
  <c r="E47" i="2"/>
  <c r="F49" i="2"/>
  <c r="AB49" i="2"/>
  <c r="F45" i="2"/>
  <c r="AB45" i="2"/>
</calcChain>
</file>

<file path=xl/sharedStrings.xml><?xml version="1.0" encoding="utf-8"?>
<sst xmlns="http://schemas.openxmlformats.org/spreadsheetml/2006/main" count="308" uniqueCount="119">
  <si>
    <t>Szemeszterek</t>
  </si>
  <si>
    <t>Előtanulmány</t>
  </si>
  <si>
    <t>Kód</t>
  </si>
  <si>
    <t>Tantárgy neve</t>
  </si>
  <si>
    <t>Tárgyfelelős</t>
  </si>
  <si>
    <t>kredit</t>
  </si>
  <si>
    <t>ea</t>
  </si>
  <si>
    <t>tgy</t>
  </si>
  <si>
    <t>l</t>
  </si>
  <si>
    <t>k</t>
  </si>
  <si>
    <t>kr</t>
  </si>
  <si>
    <t>Természettudományos alapismeretek (20-30)</t>
  </si>
  <si>
    <t>Programozási paradigmák és adatszerkezetek *</t>
  </si>
  <si>
    <t>Prof. Dr. Szénási Sándor</t>
  </si>
  <si>
    <t>v</t>
  </si>
  <si>
    <t>Hálózati technológiák</t>
  </si>
  <si>
    <t>Balázsné Dr. Kail Eszter</t>
  </si>
  <si>
    <t>Adatbázis és Big Data technológiák</t>
  </si>
  <si>
    <t>Dr. Fleiner Rita</t>
  </si>
  <si>
    <t>é</t>
  </si>
  <si>
    <t>Alkalmazott matematika</t>
  </si>
  <si>
    <t>Dr. Szőke Magdolna</t>
  </si>
  <si>
    <t>Rendszer- és irányításelmélet</t>
  </si>
  <si>
    <t>Prof. Dr. Kovács Levente</t>
  </si>
  <si>
    <t>Testnevelés I.</t>
  </si>
  <si>
    <t>h</t>
  </si>
  <si>
    <t>Testnevelés II.</t>
  </si>
  <si>
    <t>Gazdasági és humán ismeretek (10-15)</t>
  </si>
  <si>
    <t>Projektmenedzsment és vállalkozásfejlesztés</t>
  </si>
  <si>
    <t>Dr. Almási Anikó</t>
  </si>
  <si>
    <t>Üzleti gazdaságtan</t>
  </si>
  <si>
    <t>Dr. Takácsné Prof. Dr. György Katalin</t>
  </si>
  <si>
    <t>Szakmai törzsanyag (15-30)</t>
  </si>
  <si>
    <t>Korszerű operációs rendszerek</t>
  </si>
  <si>
    <t>Dr. habil Lovas Róbert</t>
  </si>
  <si>
    <t>Informatikai rendszerek biztonságtechnikája</t>
  </si>
  <si>
    <t>Dr. Póser Valéria</t>
  </si>
  <si>
    <t>Számítógépes képfeldolgozás és grafika</t>
  </si>
  <si>
    <t>Dr. Vámossy Zoltán</t>
  </si>
  <si>
    <t>Szoftverfejlesztés párhuzamos architektúrákra</t>
  </si>
  <si>
    <t>Felhő alapú IoT és Big Data platformok</t>
  </si>
  <si>
    <t>Dr. habil. Lovas Róbert</t>
  </si>
  <si>
    <t>Differenciált szakmai ismeretek (50-60)</t>
  </si>
  <si>
    <t>Diplomamunka</t>
  </si>
  <si>
    <t>Diplomamunka I.</t>
  </si>
  <si>
    <t>Diplomamunka II.</t>
  </si>
  <si>
    <t>Diplomamunka III.</t>
  </si>
  <si>
    <t>Kritériumtárgy</t>
  </si>
  <si>
    <t>Patronálás</t>
  </si>
  <si>
    <t>Dr. Vajda István</t>
  </si>
  <si>
    <t>a</t>
  </si>
  <si>
    <t>Szabadon választható tárgyak</t>
  </si>
  <si>
    <t>Követelmények száma (specializáció nélkül):</t>
  </si>
  <si>
    <t>Vizsga (v)</t>
  </si>
  <si>
    <t>Évközi jegy (é)</t>
  </si>
  <si>
    <t>Specializáció nélkül</t>
  </si>
  <si>
    <t>CMR specializációval</t>
  </si>
  <si>
    <t>ROB specializációval</t>
  </si>
  <si>
    <t>SOC specializációval</t>
  </si>
  <si>
    <t>A záróvizsga tárgyai: a választott specialzáció adott tárgycsoportja</t>
  </si>
  <si>
    <t>A budapesti specializációk évente váltva indulnak.</t>
  </si>
  <si>
    <t>Gyártástámogató adatelemzés (GTA) *</t>
  </si>
  <si>
    <t xml:space="preserve">Neurális hálózatok és mélytanulás </t>
  </si>
  <si>
    <t>Piglerné Dr. habil. Lakner Rozália</t>
  </si>
  <si>
    <t>Statisztikai adatelemzés</t>
  </si>
  <si>
    <t>Dr. Borbély József</t>
  </si>
  <si>
    <t>Inteligens adatelemzés</t>
  </si>
  <si>
    <t>Nagyné Dr. habil. Hajnal Éva</t>
  </si>
  <si>
    <t>Szenzorhálózatok és a tárgyak internete</t>
  </si>
  <si>
    <t>Prof. Dr. Simon Gyula</t>
  </si>
  <si>
    <t>Vizualizáció és vizuális adatelemzés</t>
  </si>
  <si>
    <t>Ipari adatforrások</t>
  </si>
  <si>
    <t>Dr. Széll Károly</t>
  </si>
  <si>
    <t>Gépi intelligencia modellezése</t>
  </si>
  <si>
    <t>Dr. Seebauer Márta</t>
  </si>
  <si>
    <t>Szöveg- és webbányászat</t>
  </si>
  <si>
    <t>Dr. Vakulya Gergely</t>
  </si>
  <si>
    <t>GTA specializációval</t>
  </si>
  <si>
    <t>* A Geoinformatika specializáció és a Gyártástámogató adatelemzés specializáció a Székesfehérvári telephelyen indul.</t>
  </si>
  <si>
    <t>1. (ősz)</t>
  </si>
  <si>
    <t>2. (tavasz)</t>
  </si>
  <si>
    <t>3. (ősz)</t>
  </si>
  <si>
    <t>4. (tavasz)</t>
  </si>
  <si>
    <t>1. (tavasz)</t>
  </si>
  <si>
    <t>2. (ősz)</t>
  </si>
  <si>
    <t>3. (tavasz)</t>
  </si>
  <si>
    <t>4. (ősz)</t>
  </si>
  <si>
    <r>
      <t xml:space="preserve">Mérnökinformatikus mesterképzési szak levelező tagozat tantervi táblája
</t>
    </r>
    <r>
      <rPr>
        <sz val="12"/>
        <color rgb="FF000000"/>
        <rFont val="Arial"/>
        <family val="2"/>
        <charset val="238"/>
      </rPr>
      <t>érvényes 2026.09.01-től</t>
    </r>
  </si>
  <si>
    <t>óra-szám</t>
  </si>
  <si>
    <t>ATXPP1HMLF</t>
  </si>
  <si>
    <t>ATXRI2HMLF</t>
  </si>
  <si>
    <t>GTTTS1HMLF</t>
  </si>
  <si>
    <t>GTTTS2HMLF</t>
  </si>
  <si>
    <t>ATXPV4HMLF</t>
  </si>
  <si>
    <t>ATXUG1HMLF</t>
  </si>
  <si>
    <t>ATXKO1HMLF</t>
  </si>
  <si>
    <t>ATXIB2HMLF</t>
  </si>
  <si>
    <t>ATXSK4HMLF</t>
  </si>
  <si>
    <t>ATXSP3HMLF</t>
  </si>
  <si>
    <t>ATXFI1HMLF</t>
  </si>
  <si>
    <t>ATXNH4DMLF</t>
  </si>
  <si>
    <t>ATXSA3DMLF</t>
  </si>
  <si>
    <t>ATXIA2DMLF</t>
  </si>
  <si>
    <t>ATXSH3DMLF</t>
  </si>
  <si>
    <t>ATXVV3DMLF</t>
  </si>
  <si>
    <t>ATXIA4DMLF</t>
  </si>
  <si>
    <t>ATDDM2HMLF</t>
  </si>
  <si>
    <t>ATDDM3HMLF</t>
  </si>
  <si>
    <t>ATDDM4HMLF</t>
  </si>
  <si>
    <t>ATIPT1HMLF</t>
  </si>
  <si>
    <t>ATVGI4DMLF</t>
  </si>
  <si>
    <t>ATVSW4DMLF</t>
  </si>
  <si>
    <t>ATXHT1HMLF</t>
  </si>
  <si>
    <t>ATXAB2HMLF</t>
  </si>
  <si>
    <t>ATXAM1HMLF</t>
  </si>
  <si>
    <t>ATXKO2HMLF</t>
  </si>
  <si>
    <t>ATXAB1HMLF</t>
  </si>
  <si>
    <t>OTTESI1MLF</t>
  </si>
  <si>
    <t>OTTESI2MLF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</si>
</sst>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  <charset val="238"/>
    </font>
    <font>
      <sz val="14"/>
      <color rgb="FF000000"/>
      <name val="Arial"/>
      <family val="2"/>
      <charset val="238"/>
    </font>
    <font>
      <sz val="12"/>
      <color rgb="FF000000"/>
      <name val="Arial"/>
      <family val="2"/>
      <charset val="238"/>
    </font>
    <font>
      <sz val="14"/>
      <name val="Arial"/>
      <family val="2"/>
      <charset val="238"/>
    </font>
    <font>
      <sz val="8"/>
      <name val="Arial"/>
      <family val="2"/>
      <charset val="238"/>
    </font>
    <font>
      <sz val="8"/>
      <color indexed="10"/>
      <name val="Arial"/>
      <family val="2"/>
      <charset val="238"/>
    </font>
    <font>
      <b/>
      <sz val="8"/>
      <name val="Arial"/>
      <family val="2"/>
      <charset val="238"/>
    </font>
    <font>
      <b/>
      <sz val="8"/>
      <name val="Arial CE"/>
    </font>
    <font>
      <b/>
      <sz val="8"/>
      <name val="Arial CE"/>
      <family val="2"/>
    </font>
    <font>
      <b/>
      <i/>
      <sz val="8"/>
      <name val="Arial CE"/>
    </font>
    <font>
      <sz val="8"/>
      <color rgb="FF000000"/>
      <name val="Arial"/>
      <family val="2"/>
      <charset val="238"/>
    </font>
    <font>
      <sz val="10"/>
      <name val="Arial"/>
      <family val="2"/>
      <charset val="238"/>
    </font>
    <font>
      <b/>
      <sz val="8"/>
      <color rgb="FFFF0000"/>
      <name val="Arial CE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rgb="FF969696"/>
        <bgColor indexed="64"/>
      </patternFill>
    </fill>
  </fills>
  <borders count="5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1" fillId="0" borderId="0"/>
  </cellStyleXfs>
  <cellXfs count="166">
    <xf numFmtId="0" fontId="0" fillId="0" borderId="0" xfId="0"/>
    <xf numFmtId="0" fontId="4" fillId="0" borderId="0" xfId="0" applyFont="1"/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5" fillId="0" borderId="5" xfId="0" applyFont="1" applyBorder="1"/>
    <xf numFmtId="0" fontId="5" fillId="0" borderId="4" xfId="0" applyFont="1" applyBorder="1"/>
    <xf numFmtId="0" fontId="5" fillId="0" borderId="6" xfId="0" applyFont="1" applyBorder="1"/>
    <xf numFmtId="0" fontId="5" fillId="0" borderId="7" xfId="0" applyFont="1" applyBorder="1"/>
    <xf numFmtId="0" fontId="4" fillId="0" borderId="2" xfId="0" applyFont="1" applyBorder="1"/>
    <xf numFmtId="0" fontId="4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6" xfId="0" applyFont="1" applyBorder="1"/>
    <xf numFmtId="0" fontId="7" fillId="0" borderId="17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/>
    </xf>
    <xf numFmtId="0" fontId="4" fillId="0" borderId="28" xfId="0" applyFont="1" applyBorder="1" applyAlignment="1">
      <alignment horizontal="center" vertical="center"/>
    </xf>
    <xf numFmtId="0" fontId="6" fillId="2" borderId="30" xfId="0" applyFont="1" applyFill="1" applyBorder="1" applyAlignment="1">
      <alignment horizontal="left" vertical="center"/>
    </xf>
    <xf numFmtId="0" fontId="6" fillId="2" borderId="31" xfId="0" applyFont="1" applyFill="1" applyBorder="1" applyAlignment="1">
      <alignment horizontal="left" vertical="center"/>
    </xf>
    <xf numFmtId="0" fontId="6" fillId="2" borderId="10" xfId="0" applyFont="1" applyFill="1" applyBorder="1" applyAlignment="1">
      <alignment horizontal="right" vertical="center"/>
    </xf>
    <xf numFmtId="0" fontId="6" fillId="2" borderId="16" xfId="0" applyFont="1" applyFill="1" applyBorder="1" applyAlignment="1">
      <alignment horizontal="right" vertical="center"/>
    </xf>
    <xf numFmtId="0" fontId="6" fillId="2" borderId="14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7" fillId="3" borderId="28" xfId="0" applyFont="1" applyFill="1" applyBorder="1" applyAlignment="1">
      <alignment horizontal="center" vertical="center"/>
    </xf>
    <xf numFmtId="0" fontId="9" fillId="3" borderId="32" xfId="0" applyFont="1" applyFill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10" fillId="0" borderId="35" xfId="0" applyFont="1" applyBorder="1" applyAlignment="1">
      <alignment horizontal="left" vertical="center" wrapText="1"/>
    </xf>
    <xf numFmtId="0" fontId="4" fillId="0" borderId="36" xfId="0" applyFont="1" applyBorder="1" applyAlignment="1">
      <alignment horizontal="left" vertical="center" wrapText="1"/>
    </xf>
    <xf numFmtId="0" fontId="4" fillId="0" borderId="28" xfId="0" applyFont="1" applyBorder="1" applyAlignment="1">
      <alignment horizontal="right" vertical="center"/>
    </xf>
    <xf numFmtId="0" fontId="4" fillId="0" borderId="37" xfId="0" applyFont="1" applyBorder="1" applyAlignment="1">
      <alignment horizontal="right" vertical="center"/>
    </xf>
    <xf numFmtId="0" fontId="4" fillId="0" borderId="38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40" xfId="0" applyFont="1" applyBorder="1" applyAlignment="1">
      <alignment horizontal="center" vertical="center"/>
    </xf>
    <xf numFmtId="0" fontId="10" fillId="0" borderId="38" xfId="0" applyFont="1" applyBorder="1" applyAlignment="1">
      <alignment horizontal="center" vertical="center"/>
    </xf>
    <xf numFmtId="0" fontId="10" fillId="0" borderId="39" xfId="0" applyFont="1" applyBorder="1" applyAlignment="1">
      <alignment horizontal="center" vertical="center"/>
    </xf>
    <xf numFmtId="0" fontId="10" fillId="0" borderId="40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 wrapText="1"/>
    </xf>
    <xf numFmtId="0" fontId="6" fillId="0" borderId="38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/>
    </xf>
    <xf numFmtId="0" fontId="6" fillId="0" borderId="40" xfId="0" applyFont="1" applyBorder="1" applyAlignment="1">
      <alignment horizontal="center" vertical="center"/>
    </xf>
    <xf numFmtId="0" fontId="7" fillId="0" borderId="39" xfId="0" applyFont="1" applyBorder="1" applyAlignment="1">
      <alignment horizontal="center" vertical="center"/>
    </xf>
    <xf numFmtId="0" fontId="7" fillId="0" borderId="40" xfId="0" applyFont="1" applyBorder="1" applyAlignment="1">
      <alignment horizontal="left" vertical="center"/>
    </xf>
    <xf numFmtId="0" fontId="6" fillId="0" borderId="28" xfId="0" applyFont="1" applyBorder="1" applyAlignment="1">
      <alignment horizontal="center" vertical="center"/>
    </xf>
    <xf numFmtId="0" fontId="10" fillId="0" borderId="41" xfId="0" applyFont="1" applyBorder="1" applyAlignment="1">
      <alignment horizontal="left" vertical="center"/>
    </xf>
    <xf numFmtId="0" fontId="4" fillId="0" borderId="36" xfId="0" applyFont="1" applyBorder="1" applyAlignment="1">
      <alignment horizontal="left" vertical="center"/>
    </xf>
    <xf numFmtId="0" fontId="4" fillId="0" borderId="42" xfId="0" applyFont="1" applyBorder="1" applyAlignment="1">
      <alignment horizontal="center" vertical="center"/>
    </xf>
    <xf numFmtId="0" fontId="4" fillId="0" borderId="43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6" fillId="0" borderId="43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6" fillId="0" borderId="42" xfId="0" applyFont="1" applyBorder="1" applyAlignment="1">
      <alignment horizontal="center" vertical="center"/>
    </xf>
    <xf numFmtId="0" fontId="6" fillId="2" borderId="35" xfId="0" applyFont="1" applyFill="1" applyBorder="1" applyAlignment="1">
      <alignment horizontal="left" vertical="center" wrapText="1"/>
    </xf>
    <xf numFmtId="0" fontId="6" fillId="2" borderId="44" xfId="0" applyFont="1" applyFill="1" applyBorder="1" applyAlignment="1">
      <alignment horizontal="left" vertical="center" wrapText="1"/>
    </xf>
    <xf numFmtId="0" fontId="6" fillId="4" borderId="33" xfId="0" applyFont="1" applyFill="1" applyBorder="1" applyAlignment="1">
      <alignment horizontal="right" vertical="center" wrapText="1"/>
    </xf>
    <xf numFmtId="0" fontId="6" fillId="4" borderId="37" xfId="0" applyFont="1" applyFill="1" applyBorder="1" applyAlignment="1">
      <alignment horizontal="right" vertical="center"/>
    </xf>
    <xf numFmtId="0" fontId="6" fillId="2" borderId="38" xfId="0" applyFont="1" applyFill="1" applyBorder="1" applyAlignment="1">
      <alignment horizontal="center" vertical="center"/>
    </xf>
    <xf numFmtId="0" fontId="6" fillId="2" borderId="39" xfId="0" applyFont="1" applyFill="1" applyBorder="1" applyAlignment="1">
      <alignment horizontal="center" vertical="center"/>
    </xf>
    <xf numFmtId="0" fontId="6" fillId="2" borderId="40" xfId="0" applyFont="1" applyFill="1" applyBorder="1" applyAlignment="1">
      <alignment horizontal="center" vertical="center"/>
    </xf>
    <xf numFmtId="0" fontId="7" fillId="3" borderId="33" xfId="0" applyFont="1" applyFill="1" applyBorder="1" applyAlignment="1">
      <alignment horizontal="center" vertical="center"/>
    </xf>
    <xf numFmtId="0" fontId="7" fillId="3" borderId="40" xfId="0" applyFont="1" applyFill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6" fillId="2" borderId="35" xfId="0" applyFont="1" applyFill="1" applyBorder="1" applyAlignment="1">
      <alignment horizontal="left" vertical="center"/>
    </xf>
    <xf numFmtId="0" fontId="6" fillId="2" borderId="44" xfId="0" applyFont="1" applyFill="1" applyBorder="1" applyAlignment="1">
      <alignment horizontal="left" vertical="center"/>
    </xf>
    <xf numFmtId="0" fontId="6" fillId="4" borderId="33" xfId="0" applyFont="1" applyFill="1" applyBorder="1" applyAlignment="1">
      <alignment horizontal="right" vertical="center"/>
    </xf>
    <xf numFmtId="0" fontId="6" fillId="0" borderId="40" xfId="0" applyFont="1" applyBorder="1" applyAlignment="1">
      <alignment horizontal="left" vertical="center"/>
    </xf>
    <xf numFmtId="0" fontId="4" fillId="2" borderId="38" xfId="0" applyFont="1" applyFill="1" applyBorder="1" applyAlignment="1">
      <alignment horizontal="center" vertical="center"/>
    </xf>
    <xf numFmtId="0" fontId="4" fillId="2" borderId="39" xfId="0" applyFont="1" applyFill="1" applyBorder="1" applyAlignment="1">
      <alignment horizontal="center" vertical="center"/>
    </xf>
    <xf numFmtId="0" fontId="4" fillId="2" borderId="40" xfId="0" applyFont="1" applyFill="1" applyBorder="1" applyAlignment="1">
      <alignment horizontal="center" vertical="center"/>
    </xf>
    <xf numFmtId="0" fontId="4" fillId="2" borderId="33" xfId="0" applyFont="1" applyFill="1" applyBorder="1" applyAlignment="1">
      <alignment horizontal="center" vertical="center"/>
    </xf>
    <xf numFmtId="0" fontId="6" fillId="3" borderId="33" xfId="0" applyFont="1" applyFill="1" applyBorder="1" applyAlignment="1">
      <alignment horizontal="center" vertical="center"/>
    </xf>
    <xf numFmtId="0" fontId="7" fillId="3" borderId="40" xfId="0" applyFont="1" applyFill="1" applyBorder="1" applyAlignment="1">
      <alignment horizontal="left" vertical="center"/>
    </xf>
    <xf numFmtId="0" fontId="4" fillId="0" borderId="35" xfId="0" applyFont="1" applyBorder="1" applyAlignment="1">
      <alignment horizontal="left" vertical="center" wrapText="1"/>
    </xf>
    <xf numFmtId="0" fontId="6" fillId="0" borderId="45" xfId="0" applyFont="1" applyBorder="1" applyAlignment="1">
      <alignment horizontal="left" vertical="center"/>
    </xf>
    <xf numFmtId="0" fontId="4" fillId="0" borderId="35" xfId="1" applyFont="1" applyBorder="1" applyAlignment="1">
      <alignment horizontal="left" vertical="center" wrapText="1"/>
    </xf>
    <xf numFmtId="0" fontId="4" fillId="0" borderId="38" xfId="1" applyFont="1" applyBorder="1" applyAlignment="1">
      <alignment horizontal="center" vertical="center" wrapText="1"/>
    </xf>
    <xf numFmtId="0" fontId="4" fillId="0" borderId="39" xfId="1" applyFont="1" applyBorder="1" applyAlignment="1">
      <alignment horizontal="center" vertical="center" wrapText="1"/>
    </xf>
    <xf numFmtId="0" fontId="4" fillId="0" borderId="40" xfId="1" applyFont="1" applyBorder="1" applyAlignment="1">
      <alignment horizontal="center" vertical="center" wrapText="1"/>
    </xf>
    <xf numFmtId="0" fontId="4" fillId="0" borderId="46" xfId="1" applyFont="1" applyBorder="1" applyAlignment="1">
      <alignment horizontal="left" vertical="center" wrapText="1"/>
    </xf>
    <xf numFmtId="0" fontId="4" fillId="0" borderId="36" xfId="0" applyFont="1" applyBorder="1" applyAlignment="1">
      <alignment wrapText="1"/>
    </xf>
    <xf numFmtId="0" fontId="4" fillId="0" borderId="33" xfId="0" applyFont="1" applyBorder="1" applyAlignment="1">
      <alignment wrapText="1"/>
    </xf>
    <xf numFmtId="0" fontId="4" fillId="0" borderId="39" xfId="0" applyFont="1" applyBorder="1" applyAlignment="1">
      <alignment wrapText="1"/>
    </xf>
    <xf numFmtId="0" fontId="4" fillId="0" borderId="40" xfId="0" applyFont="1" applyBorder="1" applyAlignment="1">
      <alignment wrapText="1"/>
    </xf>
    <xf numFmtId="0" fontId="4" fillId="0" borderId="36" xfId="0" applyFont="1" applyBorder="1"/>
    <xf numFmtId="0" fontId="4" fillId="0" borderId="0" xfId="0" applyFont="1" applyAlignment="1">
      <alignment horizontal="left" vertical="center"/>
    </xf>
    <xf numFmtId="0" fontId="7" fillId="0" borderId="38" xfId="0" applyFont="1" applyBorder="1" applyAlignment="1">
      <alignment horizontal="center" vertical="center"/>
    </xf>
    <xf numFmtId="0" fontId="6" fillId="2" borderId="38" xfId="0" applyFont="1" applyFill="1" applyBorder="1" applyAlignment="1">
      <alignment horizontal="right" vertical="center"/>
    </xf>
    <xf numFmtId="0" fontId="6" fillId="2" borderId="40" xfId="0" applyFont="1" applyFill="1" applyBorder="1" applyAlignment="1">
      <alignment horizontal="right" vertical="center"/>
    </xf>
    <xf numFmtId="0" fontId="6" fillId="2" borderId="33" xfId="0" applyFont="1" applyFill="1" applyBorder="1" applyAlignment="1">
      <alignment horizontal="center" vertical="center"/>
    </xf>
    <xf numFmtId="0" fontId="4" fillId="0" borderId="39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26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4" fillId="0" borderId="26" xfId="0" applyFont="1" applyBorder="1" applyAlignment="1">
      <alignment horizontal="center" vertical="center"/>
    </xf>
    <xf numFmtId="0" fontId="6" fillId="0" borderId="31" xfId="0" applyFont="1" applyBorder="1" applyAlignment="1">
      <alignment vertical="center"/>
    </xf>
    <xf numFmtId="0" fontId="6" fillId="0" borderId="3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6" fillId="0" borderId="44" xfId="0" applyFont="1" applyBorder="1" applyAlignment="1">
      <alignment vertical="center"/>
    </xf>
    <xf numFmtId="0" fontId="6" fillId="0" borderId="44" xfId="0" applyFont="1" applyBorder="1" applyAlignment="1">
      <alignment horizontal="center" vertical="center"/>
    </xf>
    <xf numFmtId="0" fontId="4" fillId="0" borderId="33" xfId="0" applyFont="1" applyBorder="1" applyAlignment="1">
      <alignment vertical="center"/>
    </xf>
    <xf numFmtId="0" fontId="4" fillId="0" borderId="40" xfId="0" applyFont="1" applyBorder="1" applyAlignment="1">
      <alignment vertical="center"/>
    </xf>
    <xf numFmtId="0" fontId="4" fillId="0" borderId="38" xfId="0" applyFont="1" applyBorder="1" applyAlignment="1">
      <alignment vertical="center"/>
    </xf>
    <xf numFmtId="0" fontId="6" fillId="0" borderId="47" xfId="0" applyFont="1" applyBorder="1" applyAlignment="1">
      <alignment horizontal="left" vertical="center" wrapText="1"/>
    </xf>
    <xf numFmtId="0" fontId="6" fillId="0" borderId="47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46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center"/>
    </xf>
    <xf numFmtId="0" fontId="12" fillId="0" borderId="40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4" fillId="0" borderId="49" xfId="0" applyFont="1" applyBorder="1" applyAlignment="1">
      <alignment horizontal="right" vertical="center"/>
    </xf>
    <xf numFmtId="0" fontId="6" fillId="4" borderId="40" xfId="0" applyFont="1" applyFill="1" applyBorder="1" applyAlignment="1">
      <alignment horizontal="right" vertical="center"/>
    </xf>
    <xf numFmtId="0" fontId="4" fillId="0" borderId="48" xfId="0" applyFont="1" applyBorder="1" applyAlignment="1">
      <alignment vertical="center"/>
    </xf>
    <xf numFmtId="0" fontId="4" fillId="0" borderId="44" xfId="0" applyFont="1" applyBorder="1" applyAlignment="1">
      <alignment horizontal="left" vertical="center" wrapText="1"/>
    </xf>
    <xf numFmtId="0" fontId="4" fillId="0" borderId="33" xfId="0" applyFont="1" applyBorder="1" applyAlignment="1">
      <alignment horizontal="right" vertical="center"/>
    </xf>
    <xf numFmtId="0" fontId="4" fillId="0" borderId="40" xfId="0" applyFont="1" applyBorder="1" applyAlignment="1">
      <alignment horizontal="right" vertical="center"/>
    </xf>
    <xf numFmtId="0" fontId="4" fillId="0" borderId="46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right" vertical="center"/>
    </xf>
    <xf numFmtId="0" fontId="4" fillId="0" borderId="22" xfId="0" applyFont="1" applyBorder="1" applyAlignment="1">
      <alignment horizontal="right" vertical="center"/>
    </xf>
    <xf numFmtId="0" fontId="4" fillId="0" borderId="24" xfId="0" applyFont="1" applyBorder="1" applyAlignment="1">
      <alignment horizontal="center" vertical="center" wrapText="1"/>
    </xf>
    <xf numFmtId="0" fontId="4" fillId="0" borderId="24" xfId="0" applyFont="1" applyBorder="1" applyAlignment="1">
      <alignment vertical="center"/>
    </xf>
    <xf numFmtId="0" fontId="7" fillId="0" borderId="24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4" fillId="0" borderId="20" xfId="0" applyFont="1" applyBorder="1" applyAlignment="1">
      <alignment horizontal="left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/>
    </xf>
    <xf numFmtId="0" fontId="4" fillId="0" borderId="39" xfId="0" applyFont="1" applyBorder="1" applyAlignment="1">
      <alignment horizontal="center"/>
    </xf>
    <xf numFmtId="0" fontId="4" fillId="0" borderId="40" xfId="0" applyFont="1" applyBorder="1" applyAlignment="1">
      <alignment horizontal="center"/>
    </xf>
    <xf numFmtId="0" fontId="4" fillId="0" borderId="29" xfId="0" applyFont="1" applyBorder="1" applyAlignment="1">
      <alignment horizontal="center" vertical="center"/>
    </xf>
    <xf numFmtId="0" fontId="6" fillId="0" borderId="34" xfId="0" applyFont="1" applyBorder="1" applyAlignment="1">
      <alignment horizontal="left" vertical="center"/>
    </xf>
    <xf numFmtId="0" fontId="6" fillId="0" borderId="24" xfId="0" applyFont="1" applyBorder="1" applyAlignment="1">
      <alignment horizontal="left" vertical="center"/>
    </xf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7" fillId="0" borderId="8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</cellXfs>
  <cellStyles count="2">
    <cellStyle name="Normál" xfId="0" builtinId="0"/>
    <cellStyle name="Normá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55"/>
  <sheetViews>
    <sheetView tabSelected="1" showWhiteSpace="0" zoomScale="99" zoomScaleNormal="99" zoomScaleSheetLayoutView="100" zoomScalePageLayoutView="90" workbookViewId="0">
      <pane xSplit="3" ySplit="5" topLeftCell="D28" activePane="bottomRight" state="frozen"/>
      <selection pane="topRight"/>
      <selection pane="bottomLeft"/>
      <selection pane="bottomRight" activeCell="AB5" sqref="AB5"/>
    </sheetView>
  </sheetViews>
  <sheetFormatPr defaultColWidth="9.109375" defaultRowHeight="10.199999999999999" x14ac:dyDescent="0.2"/>
  <cols>
    <col min="1" max="1" width="4.33203125" style="118" bestFit="1" customWidth="1"/>
    <col min="2" max="2" width="11" style="118" customWidth="1"/>
    <col min="3" max="3" width="51.5546875" style="1" customWidth="1"/>
    <col min="4" max="4" width="28.88671875" style="1" customWidth="1"/>
    <col min="5" max="5" width="4.88671875" style="1" customWidth="1"/>
    <col min="6" max="6" width="5.44140625" style="1" customWidth="1"/>
    <col min="7" max="7" width="3.6640625" style="1" customWidth="1"/>
    <col min="8" max="8" width="4.5546875" style="1" bestFit="1" customWidth="1"/>
    <col min="9" max="26" width="3.6640625" style="1" customWidth="1"/>
    <col min="27" max="27" width="21" style="1" hidden="1" customWidth="1"/>
    <col min="28" max="28" width="4.5546875" style="118" customWidth="1"/>
    <col min="29" max="29" width="13.109375" style="118" bestFit="1" customWidth="1"/>
    <col min="30" max="30" width="5.5546875" style="1" customWidth="1"/>
    <col min="31" max="31" width="12.33203125" style="1" customWidth="1"/>
    <col min="32" max="32" width="10.44140625" style="1" customWidth="1"/>
    <col min="33" max="256" width="11.44140625" style="1" customWidth="1"/>
    <col min="257" max="16384" width="9.109375" style="1"/>
  </cols>
  <sheetData>
    <row r="1" spans="1:29" ht="34.200000000000003" customHeight="1" thickBot="1" x14ac:dyDescent="0.35">
      <c r="A1" s="147" t="s">
        <v>87</v>
      </c>
      <c r="B1" s="148"/>
      <c r="C1" s="148"/>
      <c r="D1" s="148"/>
      <c r="E1" s="148"/>
      <c r="F1" s="148"/>
      <c r="G1" s="148"/>
      <c r="H1" s="148"/>
      <c r="I1" s="148"/>
      <c r="J1" s="148"/>
      <c r="K1" s="148"/>
      <c r="L1" s="148"/>
      <c r="M1" s="148"/>
      <c r="N1" s="148"/>
      <c r="O1" s="148"/>
      <c r="P1" s="148"/>
      <c r="Q1" s="148"/>
      <c r="R1" s="148"/>
      <c r="S1" s="148"/>
      <c r="T1" s="148"/>
      <c r="U1" s="148"/>
      <c r="V1" s="148"/>
      <c r="W1" s="148"/>
      <c r="X1" s="148"/>
      <c r="Y1" s="148"/>
      <c r="Z1" s="148"/>
      <c r="AA1" s="148"/>
      <c r="AB1" s="148"/>
      <c r="AC1" s="148"/>
    </row>
    <row r="2" spans="1:29" ht="15" customHeight="1" thickBot="1" x14ac:dyDescent="0.25">
      <c r="A2" s="2"/>
      <c r="B2" s="3"/>
      <c r="C2" s="4"/>
      <c r="D2" s="5"/>
      <c r="E2" s="6"/>
      <c r="F2" s="7"/>
      <c r="G2" s="149" t="s">
        <v>0</v>
      </c>
      <c r="H2" s="150"/>
      <c r="I2" s="150"/>
      <c r="J2" s="150"/>
      <c r="K2" s="150"/>
      <c r="L2" s="150"/>
      <c r="M2" s="150"/>
      <c r="N2" s="150"/>
      <c r="O2" s="150"/>
      <c r="P2" s="150"/>
      <c r="Q2" s="150"/>
      <c r="R2" s="150"/>
      <c r="S2" s="150"/>
      <c r="T2" s="150"/>
      <c r="U2" s="150"/>
      <c r="V2" s="150"/>
      <c r="W2" s="150"/>
      <c r="X2" s="150"/>
      <c r="Y2" s="150"/>
      <c r="Z2" s="151"/>
      <c r="AA2" s="8"/>
      <c r="AB2" s="152"/>
      <c r="AC2" s="154" t="s">
        <v>1</v>
      </c>
    </row>
    <row r="3" spans="1:29" ht="15" customHeight="1" thickBot="1" x14ac:dyDescent="0.25">
      <c r="A3" s="156"/>
      <c r="B3" s="158" t="s">
        <v>2</v>
      </c>
      <c r="C3" s="160" t="s">
        <v>3</v>
      </c>
      <c r="D3" s="160" t="s">
        <v>4</v>
      </c>
      <c r="E3" s="162" t="s">
        <v>88</v>
      </c>
      <c r="F3" s="164" t="s">
        <v>5</v>
      </c>
      <c r="G3" s="143" t="s">
        <v>79</v>
      </c>
      <c r="H3" s="144"/>
      <c r="I3" s="144"/>
      <c r="J3" s="144"/>
      <c r="K3" s="145"/>
      <c r="L3" s="143" t="s">
        <v>80</v>
      </c>
      <c r="M3" s="144"/>
      <c r="N3" s="144"/>
      <c r="O3" s="144"/>
      <c r="P3" s="145"/>
      <c r="Q3" s="146" t="s">
        <v>81</v>
      </c>
      <c r="R3" s="144"/>
      <c r="S3" s="144"/>
      <c r="T3" s="144"/>
      <c r="U3" s="145"/>
      <c r="V3" s="143" t="s">
        <v>82</v>
      </c>
      <c r="W3" s="144"/>
      <c r="X3" s="144"/>
      <c r="Y3" s="144"/>
      <c r="Z3" s="145"/>
      <c r="AB3" s="153"/>
      <c r="AC3" s="155"/>
    </row>
    <row r="4" spans="1:29" ht="22.5" customHeight="1" thickBot="1" x14ac:dyDescent="0.25">
      <c r="A4" s="157"/>
      <c r="B4" s="159"/>
      <c r="C4" s="161"/>
      <c r="D4" s="161"/>
      <c r="E4" s="163"/>
      <c r="F4" s="165"/>
      <c r="G4" s="9" t="s">
        <v>6</v>
      </c>
      <c r="H4" s="10" t="s">
        <v>7</v>
      </c>
      <c r="I4" s="10" t="s">
        <v>8</v>
      </c>
      <c r="J4" s="10" t="s">
        <v>9</v>
      </c>
      <c r="K4" s="11" t="s">
        <v>10</v>
      </c>
      <c r="L4" s="9" t="s">
        <v>6</v>
      </c>
      <c r="M4" s="10" t="s">
        <v>7</v>
      </c>
      <c r="N4" s="10" t="s">
        <v>8</v>
      </c>
      <c r="O4" s="10" t="s">
        <v>9</v>
      </c>
      <c r="P4" s="11" t="s">
        <v>10</v>
      </c>
      <c r="Q4" s="12" t="s">
        <v>6</v>
      </c>
      <c r="R4" s="10" t="s">
        <v>7</v>
      </c>
      <c r="S4" s="10" t="s">
        <v>8</v>
      </c>
      <c r="T4" s="10" t="s">
        <v>9</v>
      </c>
      <c r="U4" s="11" t="s">
        <v>10</v>
      </c>
      <c r="V4" s="9" t="s">
        <v>6</v>
      </c>
      <c r="W4" s="10" t="s">
        <v>7</v>
      </c>
      <c r="X4" s="10" t="s">
        <v>8</v>
      </c>
      <c r="Y4" s="10" t="s">
        <v>9</v>
      </c>
      <c r="Z4" s="11" t="s">
        <v>10</v>
      </c>
      <c r="AA4" s="13"/>
      <c r="AB4" s="14"/>
      <c r="AC4" s="15" t="s">
        <v>2</v>
      </c>
    </row>
    <row r="5" spans="1:29" s="23" customFormat="1" ht="22.5" customHeight="1" x14ac:dyDescent="0.25">
      <c r="A5" s="16"/>
      <c r="B5" s="140"/>
      <c r="C5" s="17" t="s">
        <v>11</v>
      </c>
      <c r="D5" s="18"/>
      <c r="E5" s="19">
        <f>SUM(E6:E12)</f>
        <v>121</v>
      </c>
      <c r="F5" s="20">
        <f>SUM(F6:F12)</f>
        <v>25</v>
      </c>
      <c r="G5" s="21">
        <f>SUM(G6:G12)</f>
        <v>50</v>
      </c>
      <c r="H5" s="21">
        <f>SUM(H6:H12)</f>
        <v>13</v>
      </c>
      <c r="I5" s="21">
        <f>SUM(I6:I12)</f>
        <v>30</v>
      </c>
      <c r="J5" s="21"/>
      <c r="K5" s="22">
        <f>SUM(K6:K12)</f>
        <v>19</v>
      </c>
      <c r="L5" s="21">
        <f>SUM(L6:L12)</f>
        <v>10</v>
      </c>
      <c r="M5" s="21">
        <f>SUM(M6:M12)</f>
        <v>8</v>
      </c>
      <c r="N5" s="21">
        <f>SUM(N6:N12)</f>
        <v>10</v>
      </c>
      <c r="O5" s="21"/>
      <c r="P5" s="22">
        <f>SUM(P6:P12)</f>
        <v>6</v>
      </c>
      <c r="Q5" s="21">
        <f>SUM(Q6:Q12)</f>
        <v>0</v>
      </c>
      <c r="R5" s="21">
        <f>SUM(R6:R12)</f>
        <v>0</v>
      </c>
      <c r="S5" s="21">
        <f>SUM(S6:S12)</f>
        <v>0</v>
      </c>
      <c r="T5" s="21"/>
      <c r="U5" s="22">
        <f>SUM(U6:U12)</f>
        <v>0</v>
      </c>
      <c r="V5" s="21">
        <f>SUM(V6:V12)</f>
        <v>0</v>
      </c>
      <c r="W5" s="21">
        <f>SUM(W6:W12)</f>
        <v>0</v>
      </c>
      <c r="X5" s="21">
        <f>SUM(X6:X12)</f>
        <v>0</v>
      </c>
      <c r="Y5" s="21"/>
      <c r="Z5" s="21">
        <f>SUM(Z6:Z12)</f>
        <v>0</v>
      </c>
      <c r="AB5" s="24"/>
      <c r="AC5" s="25"/>
    </row>
    <row r="6" spans="1:29" s="23" customFormat="1" ht="15" customHeight="1" x14ac:dyDescent="0.25">
      <c r="A6" s="26">
        <v>1</v>
      </c>
      <c r="B6" s="141" t="s">
        <v>89</v>
      </c>
      <c r="C6" s="27" t="s">
        <v>12</v>
      </c>
      <c r="D6" s="28" t="s">
        <v>13</v>
      </c>
      <c r="E6" s="29">
        <v>25</v>
      </c>
      <c r="F6" s="30">
        <f t="shared" ref="F6:F12" si="0">K6+P6+U6+Z6</f>
        <v>5</v>
      </c>
      <c r="G6" s="31">
        <v>15</v>
      </c>
      <c r="H6" s="32">
        <v>0</v>
      </c>
      <c r="I6" s="32">
        <v>10</v>
      </c>
      <c r="J6" s="32" t="s">
        <v>14</v>
      </c>
      <c r="K6" s="33">
        <v>5</v>
      </c>
      <c r="L6" s="31"/>
      <c r="M6" s="32"/>
      <c r="N6" s="32"/>
      <c r="O6" s="32"/>
      <c r="P6" s="33"/>
      <c r="Q6" s="34"/>
      <c r="R6" s="35"/>
      <c r="S6" s="35"/>
      <c r="T6" s="35"/>
      <c r="U6" s="36"/>
      <c r="V6" s="37"/>
      <c r="W6" s="35"/>
      <c r="X6" s="35"/>
      <c r="Y6" s="35"/>
      <c r="Z6" s="36"/>
      <c r="AB6" s="38"/>
      <c r="AC6" s="119"/>
    </row>
    <row r="7" spans="1:29" s="23" customFormat="1" ht="15" customHeight="1" x14ac:dyDescent="0.25">
      <c r="A7" s="26">
        <v>2</v>
      </c>
      <c r="B7" s="141" t="s">
        <v>112</v>
      </c>
      <c r="C7" s="27" t="s">
        <v>15</v>
      </c>
      <c r="D7" s="28" t="s">
        <v>16</v>
      </c>
      <c r="E7" s="29">
        <v>20</v>
      </c>
      <c r="F7" s="30">
        <f t="shared" si="0"/>
        <v>4</v>
      </c>
      <c r="G7" s="40">
        <v>10</v>
      </c>
      <c r="H7" s="41">
        <v>0</v>
      </c>
      <c r="I7" s="41">
        <v>10</v>
      </c>
      <c r="J7" s="41" t="s">
        <v>14</v>
      </c>
      <c r="K7" s="42">
        <v>4</v>
      </c>
      <c r="L7" s="35"/>
      <c r="M7" s="35"/>
      <c r="N7" s="35"/>
      <c r="O7" s="35"/>
      <c r="P7" s="36"/>
      <c r="Q7" s="43"/>
      <c r="R7" s="32"/>
      <c r="S7" s="32"/>
      <c r="T7" s="32"/>
      <c r="U7" s="33"/>
      <c r="V7" s="44"/>
      <c r="W7" s="45"/>
      <c r="X7" s="45"/>
      <c r="Y7" s="45"/>
      <c r="Z7" s="46"/>
      <c r="AB7" s="47"/>
      <c r="AC7" s="39"/>
    </row>
    <row r="8" spans="1:29" s="23" customFormat="1" ht="15" customHeight="1" x14ac:dyDescent="0.25">
      <c r="A8" s="26">
        <v>3</v>
      </c>
      <c r="B8" s="141" t="s">
        <v>116</v>
      </c>
      <c r="C8" s="27" t="s">
        <v>17</v>
      </c>
      <c r="D8" s="28" t="s">
        <v>18</v>
      </c>
      <c r="E8" s="29">
        <v>20</v>
      </c>
      <c r="F8" s="30">
        <f t="shared" si="0"/>
        <v>5</v>
      </c>
      <c r="G8" s="37">
        <v>10</v>
      </c>
      <c r="H8" s="35">
        <v>0</v>
      </c>
      <c r="I8" s="35">
        <v>10</v>
      </c>
      <c r="J8" s="35" t="s">
        <v>19</v>
      </c>
      <c r="K8" s="36">
        <v>5</v>
      </c>
      <c r="L8" s="34"/>
      <c r="M8" s="35"/>
      <c r="N8" s="35"/>
      <c r="O8" s="35"/>
      <c r="P8" s="36"/>
      <c r="Q8" s="34"/>
      <c r="R8" s="35"/>
      <c r="S8" s="35"/>
      <c r="T8" s="35"/>
      <c r="U8" s="36"/>
      <c r="V8" s="37"/>
      <c r="W8" s="35"/>
      <c r="X8" s="35"/>
      <c r="Y8" s="35"/>
      <c r="Z8" s="36"/>
      <c r="AB8" s="47"/>
      <c r="AC8" s="48"/>
    </row>
    <row r="9" spans="1:29" s="23" customFormat="1" ht="15" customHeight="1" x14ac:dyDescent="0.25">
      <c r="A9" s="49">
        <v>4</v>
      </c>
      <c r="B9" s="141" t="s">
        <v>114</v>
      </c>
      <c r="C9" s="50" t="s">
        <v>20</v>
      </c>
      <c r="D9" s="51" t="s">
        <v>21</v>
      </c>
      <c r="E9" s="29">
        <v>20</v>
      </c>
      <c r="F9" s="30">
        <f t="shared" si="0"/>
        <v>4</v>
      </c>
      <c r="G9" s="52">
        <v>15</v>
      </c>
      <c r="H9" s="53">
        <v>5</v>
      </c>
      <c r="I9" s="53">
        <v>0</v>
      </c>
      <c r="J9" s="53" t="s">
        <v>14</v>
      </c>
      <c r="K9" s="54">
        <v>4</v>
      </c>
      <c r="L9" s="52"/>
      <c r="M9" s="53"/>
      <c r="N9" s="53"/>
      <c r="O9" s="53"/>
      <c r="P9" s="54"/>
      <c r="Q9" s="49"/>
      <c r="R9" s="55"/>
      <c r="S9" s="55"/>
      <c r="T9" s="55"/>
      <c r="U9" s="56"/>
      <c r="V9" s="57"/>
      <c r="W9" s="55"/>
      <c r="X9" s="55"/>
      <c r="Y9" s="55"/>
      <c r="Z9" s="56"/>
      <c r="AB9" s="38"/>
      <c r="AC9" s="39"/>
    </row>
    <row r="10" spans="1:29" s="23" customFormat="1" ht="15" customHeight="1" x14ac:dyDescent="0.25">
      <c r="A10" s="26">
        <v>5</v>
      </c>
      <c r="B10" s="141" t="s">
        <v>90</v>
      </c>
      <c r="C10" s="27" t="s">
        <v>22</v>
      </c>
      <c r="D10" s="28" t="s">
        <v>23</v>
      </c>
      <c r="E10" s="29">
        <v>20</v>
      </c>
      <c r="F10" s="30">
        <f t="shared" si="0"/>
        <v>5</v>
      </c>
      <c r="G10" s="31"/>
      <c r="H10" s="32"/>
      <c r="I10" s="32"/>
      <c r="J10" s="32"/>
      <c r="K10" s="33"/>
      <c r="L10" s="31">
        <v>10</v>
      </c>
      <c r="M10" s="32">
        <v>0</v>
      </c>
      <c r="N10" s="32">
        <v>10</v>
      </c>
      <c r="O10" s="32" t="s">
        <v>14</v>
      </c>
      <c r="P10" s="33">
        <v>5</v>
      </c>
      <c r="Q10" s="34"/>
      <c r="R10" s="35"/>
      <c r="S10" s="35"/>
      <c r="T10" s="35"/>
      <c r="U10" s="36"/>
      <c r="V10" s="37"/>
      <c r="W10" s="35"/>
      <c r="X10" s="35"/>
      <c r="Y10" s="35"/>
      <c r="Z10" s="36"/>
      <c r="AB10" s="38"/>
      <c r="AC10" s="39"/>
    </row>
    <row r="11" spans="1:29" s="23" customFormat="1" ht="15" customHeight="1" x14ac:dyDescent="0.25">
      <c r="A11" s="49">
        <v>6</v>
      </c>
      <c r="B11" s="141" t="s">
        <v>117</v>
      </c>
      <c r="C11" s="27" t="s">
        <v>24</v>
      </c>
      <c r="D11" s="28"/>
      <c r="E11" s="29">
        <v>8</v>
      </c>
      <c r="F11" s="30">
        <f t="shared" si="0"/>
        <v>1</v>
      </c>
      <c r="G11" s="31">
        <v>0</v>
      </c>
      <c r="H11" s="32">
        <v>8</v>
      </c>
      <c r="I11" s="32">
        <v>0</v>
      </c>
      <c r="J11" s="32" t="s">
        <v>25</v>
      </c>
      <c r="K11" s="33">
        <v>1</v>
      </c>
      <c r="L11" s="31"/>
      <c r="M11" s="32"/>
      <c r="N11" s="32"/>
      <c r="O11" s="32"/>
      <c r="P11" s="33"/>
      <c r="Q11" s="37"/>
      <c r="R11" s="35"/>
      <c r="S11" s="35"/>
      <c r="T11" s="35"/>
      <c r="U11" s="36"/>
      <c r="V11" s="37"/>
      <c r="W11" s="35"/>
      <c r="X11" s="35"/>
      <c r="Y11" s="35"/>
      <c r="Z11" s="36"/>
      <c r="AB11" s="38"/>
      <c r="AC11" s="39"/>
    </row>
    <row r="12" spans="1:29" s="23" customFormat="1" ht="15" customHeight="1" x14ac:dyDescent="0.25">
      <c r="A12" s="26">
        <v>7</v>
      </c>
      <c r="B12" s="141" t="s">
        <v>118</v>
      </c>
      <c r="C12" s="27" t="s">
        <v>26</v>
      </c>
      <c r="D12" s="28"/>
      <c r="E12" s="29">
        <v>8</v>
      </c>
      <c r="F12" s="121">
        <f t="shared" si="0"/>
        <v>1</v>
      </c>
      <c r="G12" s="31"/>
      <c r="H12" s="32"/>
      <c r="I12" s="32"/>
      <c r="J12" s="32"/>
      <c r="K12" s="33"/>
      <c r="L12" s="31">
        <v>0</v>
      </c>
      <c r="M12" s="32">
        <v>8</v>
      </c>
      <c r="N12" s="32">
        <v>0</v>
      </c>
      <c r="O12" s="32" t="s">
        <v>25</v>
      </c>
      <c r="P12" s="33">
        <v>1</v>
      </c>
      <c r="Q12" s="37"/>
      <c r="R12" s="35"/>
      <c r="S12" s="35"/>
      <c r="T12" s="35"/>
      <c r="U12" s="36"/>
      <c r="V12" s="37"/>
      <c r="W12" s="35"/>
      <c r="X12" s="35"/>
      <c r="Y12" s="35"/>
      <c r="Z12" s="36"/>
      <c r="AB12" s="38"/>
      <c r="AC12" s="39"/>
    </row>
    <row r="13" spans="1:29" s="23" customFormat="1" ht="15" customHeight="1" x14ac:dyDescent="0.25">
      <c r="A13" s="26"/>
      <c r="B13" s="141"/>
      <c r="C13" s="58" t="s">
        <v>27</v>
      </c>
      <c r="D13" s="59"/>
      <c r="E13" s="60">
        <f>SUM(E14:E15)</f>
        <v>40</v>
      </c>
      <c r="F13" s="93">
        <f>SUM(F14:F15)</f>
        <v>10</v>
      </c>
      <c r="G13" s="62">
        <f>SUM(G14:G15)</f>
        <v>10</v>
      </c>
      <c r="H13" s="63">
        <f>SUM(H14:H15)</f>
        <v>10</v>
      </c>
      <c r="I13" s="63">
        <f>SUM(I14:I15)</f>
        <v>0</v>
      </c>
      <c r="J13" s="63"/>
      <c r="K13" s="64">
        <f>SUM(K14:K15)</f>
        <v>5</v>
      </c>
      <c r="L13" s="62">
        <f>SUM(L14:L15)</f>
        <v>0</v>
      </c>
      <c r="M13" s="63">
        <f>SUM(M14:M15)</f>
        <v>0</v>
      </c>
      <c r="N13" s="63">
        <f>SUM(N14:N15)</f>
        <v>0</v>
      </c>
      <c r="O13" s="63"/>
      <c r="P13" s="64">
        <f>SUM(P14:P15)</f>
        <v>0</v>
      </c>
      <c r="Q13" s="62">
        <f>SUM(Q14:Q15)</f>
        <v>0</v>
      </c>
      <c r="R13" s="63">
        <f>SUM(R14:R15)</f>
        <v>0</v>
      </c>
      <c r="S13" s="63">
        <f>SUM(S14:S15)</f>
        <v>0</v>
      </c>
      <c r="T13" s="63"/>
      <c r="U13" s="64">
        <f>SUM(U14:U15)</f>
        <v>0</v>
      </c>
      <c r="V13" s="62">
        <f>SUM(V14:V15)</f>
        <v>10</v>
      </c>
      <c r="W13" s="63">
        <f>SUM(W14:W15)</f>
        <v>10</v>
      </c>
      <c r="X13" s="63">
        <f>SUM(X14:X15)</f>
        <v>0</v>
      </c>
      <c r="Y13" s="63"/>
      <c r="Z13" s="64">
        <f>SUM(Z14:Z15)</f>
        <v>5</v>
      </c>
      <c r="AB13" s="65"/>
      <c r="AC13" s="66"/>
    </row>
    <row r="14" spans="1:29" s="23" customFormat="1" ht="15" customHeight="1" x14ac:dyDescent="0.25">
      <c r="A14" s="26">
        <v>8</v>
      </c>
      <c r="B14" s="141" t="s">
        <v>93</v>
      </c>
      <c r="C14" s="27" t="s">
        <v>28</v>
      </c>
      <c r="D14" s="28" t="s">
        <v>29</v>
      </c>
      <c r="E14" s="29">
        <v>20</v>
      </c>
      <c r="F14" s="30">
        <f>K14+P14+U14+Z14</f>
        <v>5</v>
      </c>
      <c r="G14" s="37"/>
      <c r="H14" s="35"/>
      <c r="I14" s="35"/>
      <c r="J14" s="35"/>
      <c r="K14" s="36"/>
      <c r="L14" s="31"/>
      <c r="M14" s="32"/>
      <c r="N14" s="32"/>
      <c r="O14" s="32"/>
      <c r="P14" s="33"/>
      <c r="Q14" s="34"/>
      <c r="R14" s="35"/>
      <c r="S14" s="35"/>
      <c r="T14" s="35"/>
      <c r="U14" s="36"/>
      <c r="V14" s="31">
        <v>10</v>
      </c>
      <c r="W14" s="32">
        <v>10</v>
      </c>
      <c r="X14" s="32">
        <v>0</v>
      </c>
      <c r="Y14" s="32" t="s">
        <v>19</v>
      </c>
      <c r="Z14" s="32">
        <v>5</v>
      </c>
      <c r="AB14" s="38"/>
      <c r="AC14" s="67"/>
    </row>
    <row r="15" spans="1:29" s="23" customFormat="1" ht="15" customHeight="1" x14ac:dyDescent="0.25">
      <c r="A15" s="26">
        <v>9</v>
      </c>
      <c r="B15" s="141" t="s">
        <v>94</v>
      </c>
      <c r="C15" s="27" t="s">
        <v>30</v>
      </c>
      <c r="D15" s="28" t="s">
        <v>31</v>
      </c>
      <c r="E15" s="29">
        <v>20</v>
      </c>
      <c r="F15" s="30">
        <f>K15+P15+U15+Z15</f>
        <v>5</v>
      </c>
      <c r="G15" s="31">
        <v>10</v>
      </c>
      <c r="H15" s="32">
        <v>10</v>
      </c>
      <c r="I15" s="32">
        <v>0</v>
      </c>
      <c r="J15" s="32" t="s">
        <v>19</v>
      </c>
      <c r="K15" s="33">
        <v>5</v>
      </c>
      <c r="L15" s="37"/>
      <c r="M15" s="35"/>
      <c r="N15" s="35"/>
      <c r="O15" s="35"/>
      <c r="P15" s="36"/>
      <c r="Q15" s="43"/>
      <c r="R15" s="32"/>
      <c r="S15" s="32"/>
      <c r="T15" s="32"/>
      <c r="U15" s="33"/>
      <c r="V15" s="37"/>
      <c r="W15" s="35"/>
      <c r="X15" s="35"/>
      <c r="Y15" s="35"/>
      <c r="Z15" s="36"/>
      <c r="AB15" s="38"/>
      <c r="AC15" s="39"/>
    </row>
    <row r="16" spans="1:29" s="23" customFormat="1" ht="15" customHeight="1" x14ac:dyDescent="0.25">
      <c r="A16" s="26"/>
      <c r="B16" s="141"/>
      <c r="C16" s="68" t="s">
        <v>32</v>
      </c>
      <c r="D16" s="69"/>
      <c r="E16" s="70">
        <f>SUM(E17:E21)</f>
        <v>105</v>
      </c>
      <c r="F16" s="61">
        <f>SUM(F17:F21)</f>
        <v>23</v>
      </c>
      <c r="G16" s="62">
        <f>SUM(G17:G21)</f>
        <v>10</v>
      </c>
      <c r="H16" s="62">
        <f>SUM(H17:H21)</f>
        <v>0</v>
      </c>
      <c r="I16" s="62">
        <f>SUM(I17:I21)</f>
        <v>10</v>
      </c>
      <c r="J16" s="62"/>
      <c r="K16" s="64">
        <f>SUM(K17:K21)</f>
        <v>4</v>
      </c>
      <c r="L16" s="62">
        <f>SUM(L17:L21)</f>
        <v>20</v>
      </c>
      <c r="M16" s="62">
        <f>SUM(M17:M21)</f>
        <v>0</v>
      </c>
      <c r="N16" s="62">
        <f>SUM(N17:N21)</f>
        <v>25</v>
      </c>
      <c r="O16" s="62"/>
      <c r="P16" s="64">
        <f>SUM(P17:P21)</f>
        <v>10</v>
      </c>
      <c r="Q16" s="62">
        <f>SUM(Q17:Q21)</f>
        <v>10</v>
      </c>
      <c r="R16" s="62">
        <f>SUM(R17:R21)</f>
        <v>0</v>
      </c>
      <c r="S16" s="62">
        <f>SUM(S17:S21)</f>
        <v>10</v>
      </c>
      <c r="T16" s="62"/>
      <c r="U16" s="64">
        <f>SUM(U17:U21)</f>
        <v>4</v>
      </c>
      <c r="V16" s="62">
        <f>SUM(V17:V21)</f>
        <v>10</v>
      </c>
      <c r="W16" s="62">
        <f>SUM(W17:W21)</f>
        <v>0</v>
      </c>
      <c r="X16" s="62">
        <f>SUM(X17:X21)</f>
        <v>10</v>
      </c>
      <c r="Y16" s="62"/>
      <c r="Z16" s="62">
        <f>SUM(Z17:Z21)</f>
        <v>5</v>
      </c>
      <c r="AB16" s="65"/>
      <c r="AC16" s="66"/>
    </row>
    <row r="17" spans="1:29" s="23" customFormat="1" ht="15" customHeight="1" x14ac:dyDescent="0.25">
      <c r="A17" s="26">
        <v>10</v>
      </c>
      <c r="B17" s="141" t="s">
        <v>115</v>
      </c>
      <c r="C17" s="27" t="s">
        <v>33</v>
      </c>
      <c r="D17" s="28" t="s">
        <v>34</v>
      </c>
      <c r="E17" s="29">
        <v>25</v>
      </c>
      <c r="F17" s="30">
        <f>K17+P17+U17+Z17</f>
        <v>5</v>
      </c>
      <c r="G17" s="40"/>
      <c r="H17" s="41"/>
      <c r="I17" s="41"/>
      <c r="J17" s="41"/>
      <c r="K17" s="42"/>
      <c r="L17" s="35">
        <v>10</v>
      </c>
      <c r="M17" s="35">
        <v>0</v>
      </c>
      <c r="N17" s="35">
        <v>15</v>
      </c>
      <c r="O17" s="35" t="s">
        <v>14</v>
      </c>
      <c r="P17" s="36">
        <v>5</v>
      </c>
      <c r="Q17" s="43"/>
      <c r="R17" s="32"/>
      <c r="S17" s="32"/>
      <c r="T17" s="32"/>
      <c r="U17" s="33"/>
      <c r="V17" s="44"/>
      <c r="W17" s="45"/>
      <c r="X17" s="45"/>
      <c r="Y17" s="45"/>
      <c r="Z17" s="46"/>
      <c r="AB17" s="47"/>
      <c r="AC17" s="39"/>
    </row>
    <row r="18" spans="1:29" s="23" customFormat="1" ht="15" customHeight="1" x14ac:dyDescent="0.25">
      <c r="A18" s="26">
        <v>11</v>
      </c>
      <c r="B18" s="141" t="s">
        <v>96</v>
      </c>
      <c r="C18" s="27" t="s">
        <v>35</v>
      </c>
      <c r="D18" s="28" t="s">
        <v>36</v>
      </c>
      <c r="E18" s="29">
        <v>20</v>
      </c>
      <c r="F18" s="30">
        <f>K18+P18+U18+Z18</f>
        <v>5</v>
      </c>
      <c r="G18" s="40"/>
      <c r="H18" s="41"/>
      <c r="I18" s="41"/>
      <c r="J18" s="41"/>
      <c r="K18" s="42"/>
      <c r="L18" s="40">
        <v>10</v>
      </c>
      <c r="M18" s="41">
        <v>0</v>
      </c>
      <c r="N18" s="41">
        <v>10</v>
      </c>
      <c r="O18" s="41" t="s">
        <v>14</v>
      </c>
      <c r="P18" s="42">
        <v>5</v>
      </c>
      <c r="Q18" s="40"/>
      <c r="R18" s="41"/>
      <c r="S18" s="41"/>
      <c r="T18" s="41"/>
      <c r="U18" s="42"/>
      <c r="V18" s="40"/>
      <c r="W18" s="41"/>
      <c r="X18" s="41"/>
      <c r="Y18" s="41"/>
      <c r="Z18" s="42"/>
      <c r="AB18" s="47"/>
      <c r="AC18" s="39"/>
    </row>
    <row r="19" spans="1:29" s="23" customFormat="1" ht="15" customHeight="1" x14ac:dyDescent="0.25">
      <c r="A19" s="26">
        <v>12</v>
      </c>
      <c r="B19" s="141" t="s">
        <v>97</v>
      </c>
      <c r="C19" s="27" t="s">
        <v>37</v>
      </c>
      <c r="D19" s="28" t="s">
        <v>38</v>
      </c>
      <c r="E19" s="29">
        <v>20</v>
      </c>
      <c r="F19" s="30">
        <f>K19+P19+U19+Z19</f>
        <v>5</v>
      </c>
      <c r="G19" s="37"/>
      <c r="H19" s="35"/>
      <c r="I19" s="35"/>
      <c r="J19" s="35"/>
      <c r="K19" s="36"/>
      <c r="L19" s="31"/>
      <c r="M19" s="32"/>
      <c r="N19" s="32"/>
      <c r="O19" s="32"/>
      <c r="P19" s="33"/>
      <c r="Q19" s="31"/>
      <c r="R19" s="32"/>
      <c r="S19" s="32"/>
      <c r="T19" s="32"/>
      <c r="U19" s="33"/>
      <c r="V19" s="31">
        <v>10</v>
      </c>
      <c r="W19" s="32">
        <v>0</v>
      </c>
      <c r="X19" s="32">
        <v>10</v>
      </c>
      <c r="Y19" s="32" t="s">
        <v>19</v>
      </c>
      <c r="Z19" s="33">
        <v>5</v>
      </c>
      <c r="AB19" s="47"/>
      <c r="AC19" s="48"/>
    </row>
    <row r="20" spans="1:29" s="23" customFormat="1" ht="15" customHeight="1" x14ac:dyDescent="0.25">
      <c r="A20" s="26">
        <v>13</v>
      </c>
      <c r="B20" s="141" t="s">
        <v>98</v>
      </c>
      <c r="C20" s="27" t="s">
        <v>39</v>
      </c>
      <c r="D20" s="28" t="s">
        <v>38</v>
      </c>
      <c r="E20" s="29">
        <v>20</v>
      </c>
      <c r="F20" s="30">
        <f>K20+P20+U20+Z20</f>
        <v>4</v>
      </c>
      <c r="G20" s="37"/>
      <c r="H20" s="35"/>
      <c r="I20" s="35"/>
      <c r="J20" s="35"/>
      <c r="K20" s="36"/>
      <c r="L20" s="37"/>
      <c r="M20" s="35"/>
      <c r="N20" s="35"/>
      <c r="O20" s="35"/>
      <c r="P20" s="36"/>
      <c r="Q20" s="37">
        <v>10</v>
      </c>
      <c r="R20" s="35">
        <v>0</v>
      </c>
      <c r="S20" s="35">
        <v>10</v>
      </c>
      <c r="T20" s="35" t="s">
        <v>19</v>
      </c>
      <c r="U20" s="36">
        <v>4</v>
      </c>
      <c r="V20" s="37"/>
      <c r="W20" s="35"/>
      <c r="X20" s="35"/>
      <c r="Y20" s="35"/>
      <c r="Z20" s="36"/>
      <c r="AB20" s="26"/>
      <c r="AC20" s="48"/>
    </row>
    <row r="21" spans="1:29" s="23" customFormat="1" ht="15" customHeight="1" x14ac:dyDescent="0.25">
      <c r="A21" s="26">
        <v>14</v>
      </c>
      <c r="B21" s="141" t="s">
        <v>99</v>
      </c>
      <c r="C21" s="27" t="s">
        <v>40</v>
      </c>
      <c r="D21" s="28" t="s">
        <v>41</v>
      </c>
      <c r="E21" s="29">
        <v>20</v>
      </c>
      <c r="F21" s="30">
        <f>K21+P21+U21+Z21</f>
        <v>4</v>
      </c>
      <c r="G21" s="37">
        <v>10</v>
      </c>
      <c r="H21" s="35">
        <v>0</v>
      </c>
      <c r="I21" s="35">
        <v>10</v>
      </c>
      <c r="J21" s="35" t="s">
        <v>19</v>
      </c>
      <c r="K21" s="36">
        <v>4</v>
      </c>
      <c r="L21" s="31"/>
      <c r="M21" s="32"/>
      <c r="N21" s="32"/>
      <c r="O21" s="32"/>
      <c r="P21" s="36"/>
      <c r="Q21" s="31"/>
      <c r="R21" s="32"/>
      <c r="S21" s="32"/>
      <c r="T21" s="32"/>
      <c r="U21" s="36"/>
      <c r="V21" s="31"/>
      <c r="W21" s="32"/>
      <c r="X21" s="32"/>
      <c r="Y21" s="32"/>
      <c r="Z21" s="36"/>
      <c r="AB21" s="26"/>
      <c r="AC21" s="71"/>
    </row>
    <row r="22" spans="1:29" s="23" customFormat="1" ht="15" customHeight="1" x14ac:dyDescent="0.25">
      <c r="A22" s="26"/>
      <c r="B22" s="141"/>
      <c r="C22" s="58" t="s">
        <v>42</v>
      </c>
      <c r="D22" s="59"/>
      <c r="E22" s="70"/>
      <c r="F22" s="61">
        <f>SUM(P22,U22,Z22,F30)</f>
        <v>54</v>
      </c>
      <c r="G22" s="72"/>
      <c r="H22" s="73"/>
      <c r="I22" s="73"/>
      <c r="J22" s="73"/>
      <c r="K22" s="74"/>
      <c r="L22" s="72"/>
      <c r="M22" s="73"/>
      <c r="N22" s="73"/>
      <c r="O22" s="73"/>
      <c r="P22" s="74">
        <v>4</v>
      </c>
      <c r="Q22" s="75"/>
      <c r="R22" s="73"/>
      <c r="S22" s="73"/>
      <c r="T22" s="73"/>
      <c r="U22" s="74">
        <v>11</v>
      </c>
      <c r="V22" s="72"/>
      <c r="W22" s="73"/>
      <c r="X22" s="73"/>
      <c r="Y22" s="73"/>
      <c r="Z22" s="74">
        <v>9</v>
      </c>
      <c r="AB22" s="76"/>
      <c r="AC22" s="77"/>
    </row>
    <row r="23" spans="1:29" s="23" customFormat="1" ht="15" customHeight="1" x14ac:dyDescent="0.25">
      <c r="A23" s="26"/>
      <c r="B23" s="141"/>
      <c r="C23" s="68" t="s">
        <v>61</v>
      </c>
      <c r="D23" s="69"/>
      <c r="E23" s="70">
        <f>SUM(E24:E29)</f>
        <v>105</v>
      </c>
      <c r="F23" s="122">
        <f>SUM(F24:F29)</f>
        <v>24</v>
      </c>
      <c r="G23" s="62">
        <f>SUM(G24:G29)</f>
        <v>0</v>
      </c>
      <c r="H23" s="62">
        <f>SUM(H24:H29)</f>
        <v>0</v>
      </c>
      <c r="I23" s="62">
        <f>SUM(I24:I29)</f>
        <v>0</v>
      </c>
      <c r="J23" s="63"/>
      <c r="K23" s="64">
        <f>SUM(K24:K29)</f>
        <v>0</v>
      </c>
      <c r="L23" s="62">
        <f>SUM(L24:L29)</f>
        <v>10</v>
      </c>
      <c r="M23" s="62">
        <f>SUM(M24:M29)</f>
        <v>0</v>
      </c>
      <c r="N23" s="62">
        <f>SUM(N24:N29)</f>
        <v>10</v>
      </c>
      <c r="O23" s="62"/>
      <c r="P23" s="64">
        <f>SUM(P24:P29)</f>
        <v>4</v>
      </c>
      <c r="Q23" s="62">
        <f>SUM(Q24:Q29)</f>
        <v>20</v>
      </c>
      <c r="R23" s="62">
        <f>SUM(R24:R29)</f>
        <v>10</v>
      </c>
      <c r="S23" s="62">
        <f>SUM(S24:S29)</f>
        <v>20</v>
      </c>
      <c r="T23" s="62"/>
      <c r="U23" s="64">
        <f>SUM(U24:U29)</f>
        <v>12</v>
      </c>
      <c r="V23" s="62">
        <f>SUM(V24:V29)</f>
        <v>15</v>
      </c>
      <c r="W23" s="62">
        <f>SUM(W24:W29)</f>
        <v>0</v>
      </c>
      <c r="X23" s="62">
        <f>SUM(X24:X29)</f>
        <v>20</v>
      </c>
      <c r="Y23" s="62"/>
      <c r="Z23" s="62">
        <f>SUM(Z24:Z29)</f>
        <v>8</v>
      </c>
      <c r="AA23" s="123"/>
      <c r="AB23" s="76"/>
      <c r="AC23" s="77"/>
    </row>
    <row r="24" spans="1:29" s="23" customFormat="1" ht="15" customHeight="1" x14ac:dyDescent="0.2">
      <c r="A24" s="26">
        <v>39</v>
      </c>
      <c r="B24" s="71" t="s">
        <v>100</v>
      </c>
      <c r="C24" s="80" t="s">
        <v>62</v>
      </c>
      <c r="D24" s="85" t="s">
        <v>63</v>
      </c>
      <c r="E24" s="29">
        <v>20</v>
      </c>
      <c r="F24" s="30">
        <f t="shared" ref="F24:F29" si="1">K24+P24+U24+Z24</f>
        <v>4</v>
      </c>
      <c r="G24" s="37"/>
      <c r="H24" s="35"/>
      <c r="I24" s="35"/>
      <c r="J24" s="35"/>
      <c r="K24" s="36"/>
      <c r="L24" s="37"/>
      <c r="M24" s="35"/>
      <c r="N24" s="35"/>
      <c r="O24" s="35"/>
      <c r="P24" s="36"/>
      <c r="Q24" s="137"/>
      <c r="R24" s="138"/>
      <c r="S24" s="138"/>
      <c r="T24" s="138"/>
      <c r="U24" s="139"/>
      <c r="V24" s="37">
        <v>10</v>
      </c>
      <c r="W24" s="35">
        <v>0</v>
      </c>
      <c r="X24" s="35">
        <v>10</v>
      </c>
      <c r="Y24" s="35" t="s">
        <v>19</v>
      </c>
      <c r="Z24" s="36">
        <v>4</v>
      </c>
      <c r="AA24" s="44">
        <v>4</v>
      </c>
      <c r="AB24" s="44"/>
      <c r="AC24" s="79"/>
    </row>
    <row r="25" spans="1:29" s="23" customFormat="1" ht="15" customHeight="1" x14ac:dyDescent="0.2">
      <c r="A25" s="26">
        <v>40</v>
      </c>
      <c r="B25" s="71" t="s">
        <v>101</v>
      </c>
      <c r="C25" s="80" t="s">
        <v>64</v>
      </c>
      <c r="D25" s="85" t="s">
        <v>65</v>
      </c>
      <c r="E25" s="29">
        <v>15</v>
      </c>
      <c r="F25" s="30">
        <f t="shared" si="1"/>
        <v>4</v>
      </c>
      <c r="G25" s="37"/>
      <c r="H25" s="35"/>
      <c r="I25" s="35"/>
      <c r="J25" s="35"/>
      <c r="K25" s="36"/>
      <c r="L25" s="37"/>
      <c r="M25" s="35"/>
      <c r="N25" s="35"/>
      <c r="O25" s="35"/>
      <c r="P25" s="36"/>
      <c r="Q25" s="43">
        <v>5</v>
      </c>
      <c r="R25" s="32">
        <v>10</v>
      </c>
      <c r="S25" s="32">
        <v>0</v>
      </c>
      <c r="T25" s="32" t="s">
        <v>14</v>
      </c>
      <c r="U25" s="33">
        <v>4</v>
      </c>
      <c r="V25" s="37"/>
      <c r="W25" s="35"/>
      <c r="X25" s="35"/>
      <c r="Y25" s="35"/>
      <c r="Z25" s="36"/>
      <c r="AA25" s="44"/>
      <c r="AB25" s="44"/>
      <c r="AC25" s="79"/>
    </row>
    <row r="26" spans="1:29" s="23" customFormat="1" ht="15" customHeight="1" x14ac:dyDescent="0.2">
      <c r="A26" s="26">
        <v>41</v>
      </c>
      <c r="B26" s="71" t="s">
        <v>102</v>
      </c>
      <c r="C26" s="80" t="s">
        <v>66</v>
      </c>
      <c r="D26" s="85" t="s">
        <v>67</v>
      </c>
      <c r="E26" s="29">
        <v>20</v>
      </c>
      <c r="F26" s="30">
        <f t="shared" si="1"/>
        <v>4</v>
      </c>
      <c r="G26" s="37"/>
      <c r="H26" s="35"/>
      <c r="I26" s="35"/>
      <c r="J26" s="35"/>
      <c r="K26" s="36"/>
      <c r="L26" s="37">
        <v>10</v>
      </c>
      <c r="M26" s="35">
        <v>0</v>
      </c>
      <c r="N26" s="35">
        <v>10</v>
      </c>
      <c r="O26" s="35" t="s">
        <v>14</v>
      </c>
      <c r="P26" s="36">
        <v>4</v>
      </c>
      <c r="Q26" s="81"/>
      <c r="R26" s="82"/>
      <c r="S26" s="82"/>
      <c r="T26" s="82"/>
      <c r="U26" s="83"/>
      <c r="V26" s="37"/>
      <c r="W26" s="35"/>
      <c r="X26" s="35"/>
      <c r="Y26" s="35"/>
      <c r="Z26" s="36"/>
      <c r="AA26" s="44"/>
      <c r="AB26" s="44"/>
      <c r="AC26" s="71"/>
    </row>
    <row r="27" spans="1:29" s="23" customFormat="1" ht="15" customHeight="1" x14ac:dyDescent="0.2">
      <c r="A27" s="26">
        <v>42</v>
      </c>
      <c r="B27" s="71" t="s">
        <v>103</v>
      </c>
      <c r="C27" s="80" t="s">
        <v>68</v>
      </c>
      <c r="D27" s="89" t="s">
        <v>69</v>
      </c>
      <c r="E27" s="29">
        <v>20</v>
      </c>
      <c r="F27" s="30">
        <f t="shared" si="1"/>
        <v>4</v>
      </c>
      <c r="G27" s="37"/>
      <c r="H27" s="35"/>
      <c r="I27" s="35"/>
      <c r="J27" s="35"/>
      <c r="K27" s="36"/>
      <c r="L27" s="37"/>
      <c r="M27" s="35"/>
      <c r="N27" s="35"/>
      <c r="O27" s="35"/>
      <c r="P27" s="36"/>
      <c r="Q27" s="81">
        <v>10</v>
      </c>
      <c r="R27" s="82">
        <v>0</v>
      </c>
      <c r="S27" s="82">
        <v>10</v>
      </c>
      <c r="T27" s="82" t="s">
        <v>19</v>
      </c>
      <c r="U27" s="83">
        <v>4</v>
      </c>
      <c r="V27" s="37"/>
      <c r="W27" s="35"/>
      <c r="X27" s="35"/>
      <c r="Y27" s="35"/>
      <c r="Z27" s="36"/>
      <c r="AA27" s="44"/>
      <c r="AB27" s="44"/>
      <c r="AC27" s="71"/>
    </row>
    <row r="28" spans="1:29" s="23" customFormat="1" ht="15" customHeight="1" x14ac:dyDescent="0.2">
      <c r="A28" s="26">
        <v>43</v>
      </c>
      <c r="B28" s="71" t="s">
        <v>104</v>
      </c>
      <c r="C28" s="80" t="s">
        <v>70</v>
      </c>
      <c r="D28" s="85" t="s">
        <v>63</v>
      </c>
      <c r="E28" s="29">
        <v>15</v>
      </c>
      <c r="F28" s="30">
        <f t="shared" si="1"/>
        <v>4</v>
      </c>
      <c r="G28" s="37"/>
      <c r="H28" s="35"/>
      <c r="I28" s="35"/>
      <c r="J28" s="35"/>
      <c r="K28" s="36"/>
      <c r="L28" s="37"/>
      <c r="M28" s="35"/>
      <c r="N28" s="35"/>
      <c r="O28" s="35"/>
      <c r="P28" s="36"/>
      <c r="Q28" s="81">
        <v>5</v>
      </c>
      <c r="R28" s="82">
        <v>0</v>
      </c>
      <c r="S28" s="82">
        <v>10</v>
      </c>
      <c r="T28" s="82" t="s">
        <v>19</v>
      </c>
      <c r="U28" s="83">
        <v>4</v>
      </c>
      <c r="V28" s="37"/>
      <c r="W28" s="35"/>
      <c r="X28" s="35"/>
      <c r="Y28" s="35"/>
      <c r="Z28" s="36"/>
      <c r="AA28" s="44"/>
      <c r="AB28" s="44"/>
      <c r="AC28" s="79"/>
    </row>
    <row r="29" spans="1:29" s="23" customFormat="1" ht="15" customHeight="1" thickBot="1" x14ac:dyDescent="0.3">
      <c r="A29" s="26">
        <v>44</v>
      </c>
      <c r="B29" s="71" t="s">
        <v>105</v>
      </c>
      <c r="C29" s="84" t="s">
        <v>71</v>
      </c>
      <c r="D29" s="28" t="s">
        <v>72</v>
      </c>
      <c r="E29" s="29">
        <v>15</v>
      </c>
      <c r="F29" s="30">
        <f t="shared" si="1"/>
        <v>4</v>
      </c>
      <c r="G29" s="37"/>
      <c r="H29" s="35"/>
      <c r="I29" s="35"/>
      <c r="J29" s="35"/>
      <c r="K29" s="36"/>
      <c r="L29" s="37"/>
      <c r="M29" s="35"/>
      <c r="N29" s="35"/>
      <c r="O29" s="35"/>
      <c r="P29" s="36"/>
      <c r="Q29" s="34"/>
      <c r="R29" s="35"/>
      <c r="S29" s="35"/>
      <c r="T29" s="35"/>
      <c r="U29" s="36"/>
      <c r="V29" s="37">
        <v>5</v>
      </c>
      <c r="W29" s="35">
        <v>0</v>
      </c>
      <c r="X29" s="35">
        <v>10</v>
      </c>
      <c r="Y29" s="35" t="s">
        <v>19</v>
      </c>
      <c r="Z29" s="36">
        <v>4</v>
      </c>
      <c r="AA29" s="44">
        <v>35</v>
      </c>
      <c r="AB29" s="44"/>
      <c r="AC29" s="79"/>
    </row>
    <row r="30" spans="1:29" s="23" customFormat="1" ht="15" customHeight="1" x14ac:dyDescent="0.25">
      <c r="A30" s="26"/>
      <c r="B30" s="141"/>
      <c r="C30" s="58" t="s">
        <v>43</v>
      </c>
      <c r="D30" s="59"/>
      <c r="E30" s="70">
        <f>SUM(E31:E33)</f>
        <v>0</v>
      </c>
      <c r="F30" s="61">
        <f>SUM(F31:F33)</f>
        <v>30</v>
      </c>
      <c r="G30" s="62">
        <f>SUM(G31:G33)</f>
        <v>0</v>
      </c>
      <c r="H30" s="63">
        <f>SUM(H31:H33)</f>
        <v>0</v>
      </c>
      <c r="I30" s="63">
        <f>SUM(I31:I33)</f>
        <v>0</v>
      </c>
      <c r="J30" s="63"/>
      <c r="K30" s="64">
        <f>SUM(K31:K33)</f>
        <v>0</v>
      </c>
      <c r="L30" s="62">
        <f>SUM(L31:L33)</f>
        <v>0</v>
      </c>
      <c r="M30" s="63">
        <f>SUM(M31:M33)</f>
        <v>0</v>
      </c>
      <c r="N30" s="63">
        <f>SUM(N31:N33)</f>
        <v>0</v>
      </c>
      <c r="O30" s="63"/>
      <c r="P30" s="64">
        <f>SUM(P31:P33)</f>
        <v>8</v>
      </c>
      <c r="Q30" s="62">
        <f>SUM(Q31:Q33)</f>
        <v>0</v>
      </c>
      <c r="R30" s="63">
        <f>SUM(R31:R33)</f>
        <v>0</v>
      </c>
      <c r="S30" s="63">
        <f>SUM(S31:S33)</f>
        <v>0</v>
      </c>
      <c r="T30" s="63"/>
      <c r="U30" s="64">
        <f>SUM(U31:U33)</f>
        <v>10</v>
      </c>
      <c r="V30" s="62">
        <f>SUM(V31:V33)</f>
        <v>0</v>
      </c>
      <c r="W30" s="63">
        <f>SUM(W31:W33)</f>
        <v>0</v>
      </c>
      <c r="X30" s="63">
        <f>SUM(X31:X33)</f>
        <v>0</v>
      </c>
      <c r="Y30" s="63"/>
      <c r="Z30" s="64">
        <f>SUM(Z31:Z33)</f>
        <v>12</v>
      </c>
      <c r="AB30" s="76"/>
      <c r="AC30" s="77"/>
    </row>
    <row r="31" spans="1:29" s="23" customFormat="1" ht="15" customHeight="1" x14ac:dyDescent="0.25">
      <c r="A31" s="26">
        <v>45</v>
      </c>
      <c r="B31" s="141" t="s">
        <v>106</v>
      </c>
      <c r="C31" s="78" t="s">
        <v>44</v>
      </c>
      <c r="D31" s="28" t="s">
        <v>23</v>
      </c>
      <c r="E31" s="29"/>
      <c r="F31" s="30">
        <f>K31+P31+U31+Z31</f>
        <v>8</v>
      </c>
      <c r="G31" s="37"/>
      <c r="H31" s="35"/>
      <c r="I31" s="35"/>
      <c r="J31" s="35"/>
      <c r="K31" s="36"/>
      <c r="L31" s="37"/>
      <c r="M31" s="35"/>
      <c r="N31" s="35"/>
      <c r="O31" s="35" t="s">
        <v>19</v>
      </c>
      <c r="P31" s="36">
        <v>8</v>
      </c>
      <c r="Q31" s="34"/>
      <c r="R31" s="35"/>
      <c r="S31" s="35"/>
      <c r="T31" s="35"/>
      <c r="U31" s="36"/>
      <c r="V31" s="37"/>
      <c r="W31" s="35"/>
      <c r="X31" s="35"/>
      <c r="Y31" s="35"/>
      <c r="Z31" s="36"/>
      <c r="AB31" s="26"/>
      <c r="AC31" s="48"/>
    </row>
    <row r="32" spans="1:29" s="23" customFormat="1" ht="15" customHeight="1" x14ac:dyDescent="0.25">
      <c r="A32" s="26">
        <v>46</v>
      </c>
      <c r="B32" s="141" t="s">
        <v>107</v>
      </c>
      <c r="C32" s="78" t="s">
        <v>45</v>
      </c>
      <c r="D32" s="28" t="s">
        <v>23</v>
      </c>
      <c r="E32" s="29"/>
      <c r="F32" s="30">
        <f>K32+P32+U32+Z32</f>
        <v>10</v>
      </c>
      <c r="G32" s="37"/>
      <c r="H32" s="35"/>
      <c r="I32" s="35"/>
      <c r="J32" s="35"/>
      <c r="K32" s="36"/>
      <c r="L32" s="37"/>
      <c r="M32" s="35"/>
      <c r="N32" s="35"/>
      <c r="O32" s="35"/>
      <c r="P32" s="36"/>
      <c r="Q32" s="34"/>
      <c r="R32" s="35"/>
      <c r="S32" s="35"/>
      <c r="T32" s="35" t="s">
        <v>19</v>
      </c>
      <c r="U32" s="36">
        <v>10</v>
      </c>
      <c r="V32" s="37"/>
      <c r="W32" s="35"/>
      <c r="X32" s="35"/>
      <c r="Y32" s="35"/>
      <c r="Z32" s="36"/>
      <c r="AB32" s="47">
        <f>A31</f>
        <v>45</v>
      </c>
      <c r="AC32" s="48" t="str">
        <f>B31</f>
        <v>ATDDM2HMLF</v>
      </c>
    </row>
    <row r="33" spans="1:31" s="23" customFormat="1" ht="15" customHeight="1" x14ac:dyDescent="0.25">
      <c r="A33" s="26">
        <v>47</v>
      </c>
      <c r="B33" s="141" t="s">
        <v>108</v>
      </c>
      <c r="C33" s="78" t="s">
        <v>46</v>
      </c>
      <c r="D33" s="28" t="s">
        <v>23</v>
      </c>
      <c r="E33" s="29"/>
      <c r="F33" s="30">
        <f>K33+P33+U33+Z33</f>
        <v>12</v>
      </c>
      <c r="G33" s="37"/>
      <c r="H33" s="35"/>
      <c r="I33" s="35"/>
      <c r="J33" s="35"/>
      <c r="K33" s="36"/>
      <c r="L33" s="37"/>
      <c r="M33" s="35"/>
      <c r="N33" s="35"/>
      <c r="O33" s="35"/>
      <c r="P33" s="36"/>
      <c r="Q33" s="34"/>
      <c r="R33" s="35"/>
      <c r="S33" s="35"/>
      <c r="T33" s="35"/>
      <c r="U33" s="36"/>
      <c r="V33" s="37"/>
      <c r="W33" s="35"/>
      <c r="X33" s="35"/>
      <c r="Y33" s="35" t="s">
        <v>19</v>
      </c>
      <c r="Z33" s="36">
        <v>12</v>
      </c>
      <c r="AB33" s="47">
        <f>A32</f>
        <v>46</v>
      </c>
      <c r="AC33" s="48" t="str">
        <f>B32</f>
        <v>ATDDM3HMLF</v>
      </c>
      <c r="AE33" s="90"/>
    </row>
    <row r="34" spans="1:31" s="23" customFormat="1" ht="15" customHeight="1" x14ac:dyDescent="0.25">
      <c r="A34" s="26"/>
      <c r="B34" s="141"/>
      <c r="C34" s="68" t="s">
        <v>47</v>
      </c>
      <c r="D34" s="69"/>
      <c r="E34" s="70">
        <f t="shared" ref="E34:Z34" si="2">SUM(E35:E35)</f>
        <v>5</v>
      </c>
      <c r="F34" s="61">
        <f t="shared" si="2"/>
        <v>0</v>
      </c>
      <c r="G34" s="62">
        <f t="shared" si="2"/>
        <v>0</v>
      </c>
      <c r="H34" s="63">
        <f t="shared" si="2"/>
        <v>5</v>
      </c>
      <c r="I34" s="63">
        <f t="shared" si="2"/>
        <v>0</v>
      </c>
      <c r="J34" s="63"/>
      <c r="K34" s="64">
        <f t="shared" si="2"/>
        <v>0</v>
      </c>
      <c r="L34" s="62">
        <f t="shared" si="2"/>
        <v>0</v>
      </c>
      <c r="M34" s="63">
        <f t="shared" si="2"/>
        <v>0</v>
      </c>
      <c r="N34" s="63">
        <f t="shared" si="2"/>
        <v>0</v>
      </c>
      <c r="O34" s="63"/>
      <c r="P34" s="64">
        <f t="shared" si="2"/>
        <v>0</v>
      </c>
      <c r="Q34" s="62">
        <f t="shared" si="2"/>
        <v>0</v>
      </c>
      <c r="R34" s="63">
        <f t="shared" si="2"/>
        <v>0</v>
      </c>
      <c r="S34" s="63">
        <f t="shared" si="2"/>
        <v>0</v>
      </c>
      <c r="T34" s="63"/>
      <c r="U34" s="64">
        <f t="shared" si="2"/>
        <v>0</v>
      </c>
      <c r="V34" s="62">
        <f t="shared" si="2"/>
        <v>0</v>
      </c>
      <c r="W34" s="63">
        <f t="shared" si="2"/>
        <v>0</v>
      </c>
      <c r="X34" s="63">
        <f t="shared" si="2"/>
        <v>0</v>
      </c>
      <c r="Y34" s="63"/>
      <c r="Z34" s="64">
        <f t="shared" si="2"/>
        <v>0</v>
      </c>
      <c r="AB34" s="76"/>
      <c r="AC34" s="77"/>
    </row>
    <row r="35" spans="1:31" s="23" customFormat="1" ht="15" customHeight="1" x14ac:dyDescent="0.25">
      <c r="A35" s="26">
        <v>48</v>
      </c>
      <c r="B35" s="141" t="s">
        <v>109</v>
      </c>
      <c r="C35" s="78" t="s">
        <v>48</v>
      </c>
      <c r="D35" s="28" t="s">
        <v>49</v>
      </c>
      <c r="E35" s="29">
        <v>5</v>
      </c>
      <c r="F35" s="30">
        <f t="shared" ref="F35:F38" si="3">K35+P35+U35+Z35</f>
        <v>0</v>
      </c>
      <c r="G35" s="37">
        <v>0</v>
      </c>
      <c r="H35" s="35">
        <v>5</v>
      </c>
      <c r="I35" s="35">
        <v>0</v>
      </c>
      <c r="J35" s="35" t="s">
        <v>50</v>
      </c>
      <c r="K35" s="36">
        <v>0</v>
      </c>
      <c r="L35" s="37"/>
      <c r="M35" s="35"/>
      <c r="N35" s="35"/>
      <c r="O35" s="35"/>
      <c r="P35" s="36"/>
      <c r="Q35" s="34"/>
      <c r="R35" s="35"/>
      <c r="S35" s="35"/>
      <c r="T35" s="35"/>
      <c r="U35" s="36"/>
      <c r="V35" s="37"/>
      <c r="W35" s="35"/>
      <c r="X35" s="35"/>
      <c r="Y35" s="35"/>
      <c r="Z35" s="36"/>
      <c r="AB35" s="91"/>
      <c r="AC35" s="48"/>
      <c r="AE35" s="90"/>
    </row>
    <row r="36" spans="1:31" s="23" customFormat="1" ht="15" customHeight="1" x14ac:dyDescent="0.25">
      <c r="A36" s="26"/>
      <c r="B36" s="141"/>
      <c r="C36" s="68" t="s">
        <v>51</v>
      </c>
      <c r="D36" s="64"/>
      <c r="E36" s="92"/>
      <c r="F36" s="93">
        <f t="shared" si="3"/>
        <v>8</v>
      </c>
      <c r="G36" s="62"/>
      <c r="H36" s="63"/>
      <c r="I36" s="63"/>
      <c r="J36" s="63"/>
      <c r="K36" s="64">
        <v>0</v>
      </c>
      <c r="L36" s="62"/>
      <c r="M36" s="63"/>
      <c r="N36" s="63"/>
      <c r="O36" s="63"/>
      <c r="P36" s="64">
        <v>0</v>
      </c>
      <c r="Q36" s="94"/>
      <c r="R36" s="63"/>
      <c r="S36" s="63"/>
      <c r="T36" s="63"/>
      <c r="U36" s="64">
        <v>0</v>
      </c>
      <c r="V36" s="62"/>
      <c r="W36" s="63"/>
      <c r="X36" s="63"/>
      <c r="Y36" s="63"/>
      <c r="Z36" s="63">
        <v>8</v>
      </c>
      <c r="AB36" s="76"/>
      <c r="AC36" s="77"/>
    </row>
    <row r="37" spans="1:31" s="23" customFormat="1" ht="15" customHeight="1" x14ac:dyDescent="0.2">
      <c r="A37" s="26">
        <v>55</v>
      </c>
      <c r="B37" s="141" t="s">
        <v>110</v>
      </c>
      <c r="C37" s="78" t="s">
        <v>73</v>
      </c>
      <c r="D37" s="124" t="s">
        <v>74</v>
      </c>
      <c r="E37" s="125"/>
      <c r="F37" s="126">
        <f t="shared" si="3"/>
        <v>4</v>
      </c>
      <c r="G37" s="37"/>
      <c r="H37" s="35"/>
      <c r="I37" s="35"/>
      <c r="J37" s="35"/>
      <c r="K37" s="36"/>
      <c r="L37" s="31"/>
      <c r="M37" s="32"/>
      <c r="N37" s="32"/>
      <c r="O37" s="32"/>
      <c r="P37" s="33"/>
      <c r="Q37" s="34"/>
      <c r="R37" s="35"/>
      <c r="S37" s="35"/>
      <c r="T37" s="35"/>
      <c r="U37" s="36"/>
      <c r="V37" s="34">
        <v>5</v>
      </c>
      <c r="W37" s="35">
        <v>0</v>
      </c>
      <c r="X37" s="35">
        <v>10</v>
      </c>
      <c r="Y37" s="35" t="s">
        <v>19</v>
      </c>
      <c r="Z37" s="36">
        <v>4</v>
      </c>
      <c r="AA37" s="123"/>
      <c r="AB37" s="26"/>
      <c r="AC37" s="39"/>
      <c r="AD37" s="1"/>
      <c r="AE37" s="1"/>
    </row>
    <row r="38" spans="1:31" s="23" customFormat="1" ht="15" customHeight="1" thickBot="1" x14ac:dyDescent="0.25">
      <c r="A38" s="120">
        <v>56</v>
      </c>
      <c r="B38" s="142" t="s">
        <v>111</v>
      </c>
      <c r="C38" s="127" t="s">
        <v>75</v>
      </c>
      <c r="D38" s="134" t="s">
        <v>76</v>
      </c>
      <c r="E38" s="128"/>
      <c r="F38" s="129">
        <f t="shared" si="3"/>
        <v>4</v>
      </c>
      <c r="G38" s="10"/>
      <c r="H38" s="10"/>
      <c r="I38" s="10"/>
      <c r="J38" s="10"/>
      <c r="K38" s="11"/>
      <c r="L38" s="130"/>
      <c r="M38" s="130"/>
      <c r="N38" s="130"/>
      <c r="O38" s="130"/>
      <c r="P38" s="11"/>
      <c r="Q38" s="130"/>
      <c r="R38" s="130"/>
      <c r="S38" s="130"/>
      <c r="T38" s="130"/>
      <c r="U38" s="11"/>
      <c r="V38" s="10">
        <v>5</v>
      </c>
      <c r="W38" s="10">
        <v>0</v>
      </c>
      <c r="X38" s="10">
        <v>10</v>
      </c>
      <c r="Y38" s="10" t="s">
        <v>19</v>
      </c>
      <c r="Z38" s="11">
        <v>4</v>
      </c>
      <c r="AA38" s="131"/>
      <c r="AB38" s="132"/>
      <c r="AC38" s="133"/>
      <c r="AD38" s="1"/>
      <c r="AE38" s="1"/>
    </row>
    <row r="40" spans="1:31" s="23" customFormat="1" ht="10.8" thickBot="1" x14ac:dyDescent="0.3">
      <c r="A40" s="96"/>
      <c r="B40" s="97"/>
      <c r="C40" s="98"/>
      <c r="D40" s="99"/>
      <c r="E40" s="100"/>
      <c r="F40" s="99"/>
      <c r="G40" s="96"/>
      <c r="H40" s="96"/>
      <c r="I40" s="96"/>
      <c r="J40" s="96"/>
      <c r="K40" s="101"/>
      <c r="L40" s="96"/>
      <c r="M40" s="96"/>
      <c r="N40" s="96"/>
      <c r="O40" s="96"/>
      <c r="P40" s="101"/>
      <c r="Q40" s="96"/>
      <c r="R40" s="96"/>
      <c r="S40" s="96"/>
      <c r="T40" s="96"/>
      <c r="U40" s="101"/>
      <c r="V40" s="96"/>
      <c r="W40" s="96"/>
      <c r="X40" s="96"/>
      <c r="Y40" s="96"/>
      <c r="Z40" s="96"/>
      <c r="AB40" s="96"/>
      <c r="AC40" s="96"/>
    </row>
    <row r="41" spans="1:31" s="23" customFormat="1" ht="15" customHeight="1" x14ac:dyDescent="0.25">
      <c r="A41" s="96"/>
      <c r="B41" s="96"/>
      <c r="C41" s="102" t="s">
        <v>52</v>
      </c>
      <c r="D41" s="102"/>
      <c r="E41" s="103"/>
      <c r="F41" s="102"/>
      <c r="G41" s="104"/>
      <c r="H41" s="105"/>
      <c r="I41" s="105"/>
      <c r="J41" s="105">
        <f>SUM(J42:J43)</f>
        <v>6</v>
      </c>
      <c r="K41" s="106"/>
      <c r="L41" s="107"/>
      <c r="M41" s="105"/>
      <c r="N41" s="105"/>
      <c r="O41" s="105">
        <f>SUM(O42:O43)</f>
        <v>4</v>
      </c>
      <c r="P41" s="106"/>
      <c r="Q41" s="104"/>
      <c r="R41" s="105"/>
      <c r="S41" s="105"/>
      <c r="T41" s="105">
        <f>SUM(T42:T43)</f>
        <v>2</v>
      </c>
      <c r="U41" s="106"/>
      <c r="V41" s="107"/>
      <c r="W41" s="105"/>
      <c r="X41" s="105"/>
      <c r="Y41" s="105">
        <f>SUM(Y42:Y43)</f>
        <v>5</v>
      </c>
      <c r="Z41" s="106"/>
      <c r="AA41" s="106"/>
      <c r="AB41" s="106"/>
      <c r="AC41" s="96"/>
    </row>
    <row r="42" spans="1:31" s="23" customFormat="1" ht="15" customHeight="1" x14ac:dyDescent="0.25">
      <c r="A42" s="96"/>
      <c r="B42" s="96"/>
      <c r="C42" s="108" t="s">
        <v>53</v>
      </c>
      <c r="D42" s="108"/>
      <c r="E42" s="109"/>
      <c r="F42" s="108"/>
      <c r="G42" s="34"/>
      <c r="H42" s="35"/>
      <c r="I42" s="35"/>
      <c r="J42" s="35">
        <f>COUNTIF(J6:J21,"v")</f>
        <v>3</v>
      </c>
      <c r="K42" s="36"/>
      <c r="L42" s="37"/>
      <c r="M42" s="35"/>
      <c r="N42" s="35"/>
      <c r="O42" s="35">
        <f>COUNTIF(O6:O21,"v")</f>
        <v>3</v>
      </c>
      <c r="P42" s="36"/>
      <c r="Q42" s="34"/>
      <c r="R42" s="35"/>
      <c r="S42" s="35"/>
      <c r="T42" s="35">
        <f>COUNTIF(T6:T21,"v")</f>
        <v>0</v>
      </c>
      <c r="U42" s="36"/>
      <c r="V42" s="37"/>
      <c r="W42" s="35"/>
      <c r="X42" s="35"/>
      <c r="Y42" s="35">
        <f>COUNTIF(Y6:Y21,"v")</f>
        <v>0</v>
      </c>
      <c r="Z42" s="36"/>
      <c r="AA42" s="36"/>
      <c r="AB42" s="36"/>
      <c r="AC42" s="96"/>
    </row>
    <row r="43" spans="1:31" s="23" customFormat="1" ht="15" customHeight="1" x14ac:dyDescent="0.25">
      <c r="A43" s="96"/>
      <c r="B43" s="96"/>
      <c r="C43" s="108" t="s">
        <v>54</v>
      </c>
      <c r="D43" s="108"/>
      <c r="E43" s="109"/>
      <c r="F43" s="108"/>
      <c r="G43" s="34"/>
      <c r="H43" s="35"/>
      <c r="I43" s="35"/>
      <c r="J43" s="35">
        <f>COUNTIF(J6:J21,"é")</f>
        <v>3</v>
      </c>
      <c r="K43" s="36"/>
      <c r="L43" s="37"/>
      <c r="M43" s="35"/>
      <c r="N43" s="35"/>
      <c r="O43" s="35">
        <f>COUNTIF(O6:O21,"é")+1</f>
        <v>1</v>
      </c>
      <c r="P43" s="36"/>
      <c r="Q43" s="34"/>
      <c r="R43" s="35"/>
      <c r="S43" s="35"/>
      <c r="T43" s="35">
        <f>COUNTIF(T6:T21,"é")+1</f>
        <v>2</v>
      </c>
      <c r="U43" s="36"/>
      <c r="V43" s="37"/>
      <c r="W43" s="35"/>
      <c r="X43" s="35"/>
      <c r="Y43" s="35">
        <f>COUNTIF(Y6:Y21,"é")+3</f>
        <v>5</v>
      </c>
      <c r="Z43" s="36"/>
      <c r="AA43" s="36"/>
      <c r="AB43" s="36"/>
      <c r="AC43" s="96"/>
    </row>
    <row r="44" spans="1:31" s="23" customFormat="1" ht="15" customHeight="1" x14ac:dyDescent="0.25">
      <c r="A44" s="96"/>
      <c r="B44" s="96"/>
      <c r="C44" s="108"/>
      <c r="D44" s="108"/>
      <c r="E44" s="109"/>
      <c r="F44" s="108"/>
      <c r="G44" s="110"/>
      <c r="H44" s="95"/>
      <c r="I44" s="95"/>
      <c r="J44" s="95"/>
      <c r="K44" s="111"/>
      <c r="L44" s="112"/>
      <c r="M44" s="95"/>
      <c r="N44" s="95"/>
      <c r="O44" s="95"/>
      <c r="P44" s="111"/>
      <c r="Q44" s="110"/>
      <c r="R44" s="95"/>
      <c r="S44" s="95"/>
      <c r="T44" s="95"/>
      <c r="U44" s="111"/>
      <c r="V44" s="112"/>
      <c r="W44" s="95"/>
      <c r="X44" s="95"/>
      <c r="Y44" s="95"/>
      <c r="Z44" s="111"/>
      <c r="AA44" s="111"/>
      <c r="AB44" s="111"/>
      <c r="AC44" s="96"/>
    </row>
    <row r="45" spans="1:31" s="23" customFormat="1" ht="15" customHeight="1" x14ac:dyDescent="0.25">
      <c r="A45" s="96"/>
      <c r="B45" s="96"/>
      <c r="C45" s="108" t="s">
        <v>55</v>
      </c>
      <c r="D45" s="108"/>
      <c r="E45" s="109"/>
      <c r="F45" s="109">
        <f>F5+F13+F16+F30+F34+F36</f>
        <v>96</v>
      </c>
      <c r="G45" s="26">
        <f>G5+G13+G16+G30+G34+G36</f>
        <v>70</v>
      </c>
      <c r="H45" s="45">
        <f>H5+H13+H16+H30+H34+H36</f>
        <v>28</v>
      </c>
      <c r="I45" s="45">
        <f>I5+I13+I16+I30+I34+I36</f>
        <v>40</v>
      </c>
      <c r="J45" s="45"/>
      <c r="K45" s="46">
        <f>K5+K13+K16+K30+K34+K36</f>
        <v>28</v>
      </c>
      <c r="L45" s="44">
        <f>L5+L13+L16+L30+L34+L36</f>
        <v>30</v>
      </c>
      <c r="M45" s="45">
        <f>M5+M13+M16+M30+M34+M36</f>
        <v>8</v>
      </c>
      <c r="N45" s="45">
        <f>N5+N13+N16+N30+N34+N36</f>
        <v>35</v>
      </c>
      <c r="O45" s="45"/>
      <c r="P45" s="46">
        <f>P5+P13+P16+P30+P34+P36</f>
        <v>24</v>
      </c>
      <c r="Q45" s="26">
        <f>Q5+Q13+Q16+Q30+Q34+Q36</f>
        <v>10</v>
      </c>
      <c r="R45" s="45">
        <f>R5+R13+R16+R30+R34+R36</f>
        <v>0</v>
      </c>
      <c r="S45" s="45">
        <f>S5+S13+S16+S30+S34+S36</f>
        <v>10</v>
      </c>
      <c r="T45" s="45"/>
      <c r="U45" s="46">
        <f>U5+U13+U16+U30+U34+U36</f>
        <v>14</v>
      </c>
      <c r="V45" s="44">
        <f>V5+V13+V16+V30+V34+V36</f>
        <v>20</v>
      </c>
      <c r="W45" s="45">
        <f>W5+W13+W16+W30+W34+W36</f>
        <v>10</v>
      </c>
      <c r="X45" s="45">
        <f>X5+X13+X16+X30+X34+X36</f>
        <v>10</v>
      </c>
      <c r="Y45" s="45"/>
      <c r="Z45" s="46">
        <f>Z5+Z13+Z16+Z30+Z34+Z36</f>
        <v>30</v>
      </c>
      <c r="AA45" s="111">
        <f>+AA36+AA30+AA22+AA16+AA13+AA5</f>
        <v>0</v>
      </c>
      <c r="AB45" s="46">
        <f>K45+P45+U45+Z45</f>
        <v>96</v>
      </c>
      <c r="AC45" s="96"/>
    </row>
    <row r="46" spans="1:31" s="23" customFormat="1" ht="15" hidden="1" customHeight="1" x14ac:dyDescent="0.25">
      <c r="A46" s="96"/>
      <c r="B46" s="96"/>
      <c r="C46" s="108" t="s">
        <v>56</v>
      </c>
      <c r="D46" s="108"/>
      <c r="E46" s="109" t="e">
        <f>E5+E13+E16+#REF!+E30+E34+E36</f>
        <v>#REF!</v>
      </c>
      <c r="F46" s="109" t="e">
        <f>F5+F13+F16+#REF!+F30+F34+F36</f>
        <v>#REF!</v>
      </c>
      <c r="G46" s="26" t="e">
        <f>+G5+G13+G16+#REF!+G36+G30+G34</f>
        <v>#REF!</v>
      </c>
      <c r="H46" s="45" t="e">
        <f>+H5+H13+H16+#REF!+H36+H30+H34</f>
        <v>#REF!</v>
      </c>
      <c r="I46" s="45" t="e">
        <f>+I5+I13+I16+#REF!+I36+I30+I34</f>
        <v>#REF!</v>
      </c>
      <c r="J46" s="45"/>
      <c r="K46" s="46" t="e">
        <f>+K5+K13+K16+#REF!+K36+K30+K34</f>
        <v>#REF!</v>
      </c>
      <c r="L46" s="44" t="e">
        <f>+L5+L13+L16+#REF!+L36+L30+L34</f>
        <v>#REF!</v>
      </c>
      <c r="M46" s="45" t="e">
        <f>+M5+M13+M16+#REF!+M36+M30+M34</f>
        <v>#REF!</v>
      </c>
      <c r="N46" s="45" t="e">
        <f>+N5+N13+N16+#REF!+N36+N30+N34</f>
        <v>#REF!</v>
      </c>
      <c r="O46" s="45"/>
      <c r="P46" s="46" t="e">
        <f>+P5+P13+P16+#REF!+P36+P30+P34</f>
        <v>#REF!</v>
      </c>
      <c r="Q46" s="26" t="e">
        <f>+Q5+Q13+Q16+#REF!+Q36+Q30+Q34</f>
        <v>#REF!</v>
      </c>
      <c r="R46" s="45" t="e">
        <f>+R5+R13+R16+#REF!+R36+R30+R34</f>
        <v>#REF!</v>
      </c>
      <c r="S46" s="45" t="e">
        <f>+S5+S13+S16+#REF!+S36+S30+S34</f>
        <v>#REF!</v>
      </c>
      <c r="T46" s="45"/>
      <c r="U46" s="46" t="e">
        <f>+U5+U13+U16+#REF!+U36+U30+U34</f>
        <v>#REF!</v>
      </c>
      <c r="V46" s="44" t="e">
        <f>+V5+V13+V16+#REF!+V36+V30+V34</f>
        <v>#REF!</v>
      </c>
      <c r="W46" s="45" t="e">
        <f>+W5+W13+W16+#REF!+W36+W30+W34</f>
        <v>#REF!</v>
      </c>
      <c r="X46" s="45" t="e">
        <f>+X5+X13+X16+#REF!+X36+X30+X34</f>
        <v>#REF!</v>
      </c>
      <c r="Y46" s="45"/>
      <c r="Z46" s="46" t="e">
        <f>+Z5+Z13+Z16+#REF!+Z36+Z30+Z34</f>
        <v>#REF!</v>
      </c>
      <c r="AA46" s="46" t="e">
        <f>+AA5+AA13+AA16+#REF!+AA30+AA36</f>
        <v>#REF!</v>
      </c>
      <c r="AB46" s="46" t="e">
        <f>K46+P46+U46+Z46</f>
        <v>#REF!</v>
      </c>
      <c r="AC46" s="96"/>
    </row>
    <row r="47" spans="1:31" s="23" customFormat="1" ht="15" hidden="1" customHeight="1" thickBot="1" x14ac:dyDescent="0.3">
      <c r="A47" s="96"/>
      <c r="B47" s="96"/>
      <c r="C47" s="108" t="s">
        <v>57</v>
      </c>
      <c r="D47" s="108"/>
      <c r="E47" s="109" t="e">
        <f>E5+E13+E16+#REF!+E30+E34+E36</f>
        <v>#REF!</v>
      </c>
      <c r="F47" s="109" t="e">
        <f>F5+F13+F16+#REF!+F30+F34+F36</f>
        <v>#REF!</v>
      </c>
      <c r="G47" s="26" t="e">
        <f>+G5+G13+G16+#REF!+G36+G30+G34</f>
        <v>#REF!</v>
      </c>
      <c r="H47" s="45" t="e">
        <f>+H5+H13+H16+#REF!+H36+H30+H34</f>
        <v>#REF!</v>
      </c>
      <c r="I47" s="45" t="e">
        <f>+I5+I13+I16+#REF!+I36+I30+I34</f>
        <v>#REF!</v>
      </c>
      <c r="J47" s="45"/>
      <c r="K47" s="46" t="e">
        <f>+K5+K13+K16+#REF!+K36+K30+K34</f>
        <v>#REF!</v>
      </c>
      <c r="L47" s="44" t="e">
        <f>+L5+L13+L16+#REF!+L36+L30+L34</f>
        <v>#REF!</v>
      </c>
      <c r="M47" s="45" t="e">
        <f>+M5+M13+M16+#REF!+M36+M30+M34</f>
        <v>#REF!</v>
      </c>
      <c r="N47" s="45" t="e">
        <f>+N5+N13+N16+#REF!+N36+N30+N34</f>
        <v>#REF!</v>
      </c>
      <c r="O47" s="45"/>
      <c r="P47" s="46" t="e">
        <f>+P5+P13+P16+#REF!+P36+P30+P34</f>
        <v>#REF!</v>
      </c>
      <c r="Q47" s="26" t="e">
        <f>+Q5+Q13+Q16+#REF!+Q36+Q30+Q34</f>
        <v>#REF!</v>
      </c>
      <c r="R47" s="45" t="e">
        <f>+R5+R13+R16+#REF!+R36+R30+R34</f>
        <v>#REF!</v>
      </c>
      <c r="S47" s="45" t="e">
        <f>+S5+S13+S16+#REF!+S36+S30+S34</f>
        <v>#REF!</v>
      </c>
      <c r="T47" s="45"/>
      <c r="U47" s="46" t="e">
        <f>+U5+U13+U16+#REF!+U36+U30+U34</f>
        <v>#REF!</v>
      </c>
      <c r="V47" s="44" t="e">
        <f>+V5+V13+V16+#REF!+V36+V30+V34</f>
        <v>#REF!</v>
      </c>
      <c r="W47" s="45" t="e">
        <f>+W5+W13+W16+#REF!+W36+W30+W34</f>
        <v>#REF!</v>
      </c>
      <c r="X47" s="45" t="e">
        <f>+X5+X13+X16+#REF!+X36+X30+X34</f>
        <v>#REF!</v>
      </c>
      <c r="Y47" s="45"/>
      <c r="Z47" s="46" t="e">
        <f>+Z5+Z13+Z16+#REF!+Z36+Z30+Z34</f>
        <v>#REF!</v>
      </c>
      <c r="AA47" s="46" t="e">
        <f>+AA5+AA13+AA16+#REF!+AA30+AA36</f>
        <v>#REF!</v>
      </c>
      <c r="AB47" s="46" t="e">
        <f>K47+P47+U47+Z47</f>
        <v>#REF!</v>
      </c>
      <c r="AC47" s="96"/>
    </row>
    <row r="48" spans="1:31" s="23" customFormat="1" ht="15" hidden="1" customHeight="1" thickBot="1" x14ac:dyDescent="0.3">
      <c r="A48" s="96"/>
      <c r="B48" s="96"/>
      <c r="C48" s="108" t="s">
        <v>58</v>
      </c>
      <c r="D48" s="108"/>
      <c r="E48" s="109" t="e">
        <f>E5+E13+E16+#REF!+E30+E34+E36</f>
        <v>#REF!</v>
      </c>
      <c r="F48" s="109" t="e">
        <f>F5+F13+F16+#REF!+F30+F34+F36</f>
        <v>#REF!</v>
      </c>
      <c r="G48" s="26" t="e">
        <f>+G5+G13+G16+#REF!+G30+G34+G36</f>
        <v>#REF!</v>
      </c>
      <c r="H48" s="45" t="e">
        <f>+H5+H13+H16+#REF!+H30+H34+H36</f>
        <v>#REF!</v>
      </c>
      <c r="I48" s="45" t="e">
        <f>+I5+I13+I16+#REF!+I30+I34+I36</f>
        <v>#REF!</v>
      </c>
      <c r="J48" s="45"/>
      <c r="K48" s="46" t="e">
        <f>+K5+K13+K16+#REF!+K30+K34+K36</f>
        <v>#REF!</v>
      </c>
      <c r="L48" s="44" t="e">
        <f>+L5+L13+L16+#REF!+L30+L34+L36</f>
        <v>#REF!</v>
      </c>
      <c r="M48" s="45" t="e">
        <f>+M5+M13+M16+#REF!+M30+M34+M36</f>
        <v>#REF!</v>
      </c>
      <c r="N48" s="45" t="e">
        <f>+N5+N13+N16+#REF!+N30+N34+N36</f>
        <v>#REF!</v>
      </c>
      <c r="O48" s="45"/>
      <c r="P48" s="46" t="e">
        <f>+P5+P13+P16+#REF!+P30+P34+P36</f>
        <v>#REF!</v>
      </c>
      <c r="Q48" s="26" t="e">
        <f>+Q5+Q13+Q16+#REF!+Q30+Q34+Q36</f>
        <v>#REF!</v>
      </c>
      <c r="R48" s="45" t="e">
        <f>+R5+R13+R16+#REF!+R30+R34+R36</f>
        <v>#REF!</v>
      </c>
      <c r="S48" s="45" t="e">
        <f>+S5+S13+S16+#REF!+S30+S34+S36</f>
        <v>#REF!</v>
      </c>
      <c r="T48" s="45"/>
      <c r="U48" s="46" t="e">
        <f>+U5+U13+U16+#REF!+U30+U34+U36</f>
        <v>#REF!</v>
      </c>
      <c r="V48" s="44" t="e">
        <f>+V5+V13+V16+#REF!+V30+V34+V36</f>
        <v>#REF!</v>
      </c>
      <c r="W48" s="45" t="e">
        <f>+W5+W13+W16+#REF!+W30+W34+W36</f>
        <v>#REF!</v>
      </c>
      <c r="X48" s="45" t="e">
        <f>+X5+X13+X16+#REF!+X30+X34+X36</f>
        <v>#REF!</v>
      </c>
      <c r="Y48" s="45"/>
      <c r="Z48" s="46" t="e">
        <f>+Z5+Z13+Z16+#REF!+Z30+Z34+Z36</f>
        <v>#REF!</v>
      </c>
      <c r="AA48" s="46" t="e">
        <f>+#REF!+AA14+#REF!+#REF!+AA31+#REF!</f>
        <v>#REF!</v>
      </c>
      <c r="AB48" s="46" t="e">
        <f>K48+P48+U48+Z48</f>
        <v>#REF!</v>
      </c>
      <c r="AC48" s="96"/>
    </row>
    <row r="49" spans="1:29" s="23" customFormat="1" ht="15" customHeight="1" thickBot="1" x14ac:dyDescent="0.3">
      <c r="A49" s="96"/>
      <c r="B49" s="96"/>
      <c r="C49" s="113" t="s">
        <v>77</v>
      </c>
      <c r="D49" s="113"/>
      <c r="E49" s="114"/>
      <c r="F49" s="114">
        <f>F5+F13+F16+F23+F30+F34+F36</f>
        <v>120</v>
      </c>
      <c r="G49" s="135">
        <f>G5+G13+G16+G23+G30+G34+G36</f>
        <v>70</v>
      </c>
      <c r="H49" s="136">
        <f>H5+H13+H16+H23+H30+H34+H36</f>
        <v>28</v>
      </c>
      <c r="I49" s="136">
        <f>I5+I13+I16+I23+I30+I34+I36</f>
        <v>40</v>
      </c>
      <c r="J49" s="136"/>
      <c r="K49" s="115">
        <f>K5+K13+K16+K23+K30+K34+K36</f>
        <v>28</v>
      </c>
      <c r="L49" s="135">
        <f>L5+L13+L16+L23+L30+L34+L36</f>
        <v>40</v>
      </c>
      <c r="M49" s="136">
        <f>M5+M13+M16+M23+M30+M34+M36</f>
        <v>8</v>
      </c>
      <c r="N49" s="136">
        <f>N5+N13+N16+N23+N30+N34+N36</f>
        <v>45</v>
      </c>
      <c r="O49" s="136"/>
      <c r="P49" s="115">
        <f>P5+P13+P16+P23+P30+P34+P36</f>
        <v>28</v>
      </c>
      <c r="Q49" s="135">
        <f>Q5+Q13+Q16+Q23+Q30+Q34+Q36</f>
        <v>30</v>
      </c>
      <c r="R49" s="136">
        <f>R5+R13+R16+R23+R30+R34+R36</f>
        <v>10</v>
      </c>
      <c r="S49" s="136">
        <f>S5+S13+S16+S23+S30+S34+S36</f>
        <v>30</v>
      </c>
      <c r="T49" s="136"/>
      <c r="U49" s="115">
        <f>U5+U13+U16+U23+U30+U34+U36</f>
        <v>26</v>
      </c>
      <c r="V49" s="135">
        <f>V5+V13+V16+V23+V30+V34+V36</f>
        <v>35</v>
      </c>
      <c r="W49" s="136">
        <f>W5+W13+W16+W23+W30+W34+W36</f>
        <v>10</v>
      </c>
      <c r="X49" s="136">
        <f>X5+X13+X16+X23+X30+X34+X36</f>
        <v>30</v>
      </c>
      <c r="Y49" s="136"/>
      <c r="Z49" s="136">
        <f>Z5+Z13+Z16+Z23+Z30+Z34+Z36</f>
        <v>38</v>
      </c>
      <c r="AA49" s="115" t="e">
        <f>+#REF!+AA15+#REF!+#REF!+AA32+#REF!</f>
        <v>#REF!</v>
      </c>
      <c r="AB49" s="116">
        <f t="shared" ref="AB49" si="4">K49+P49+U49+Z49</f>
        <v>120</v>
      </c>
      <c r="AC49" s="96"/>
    </row>
    <row r="51" spans="1:29" s="23" customFormat="1" x14ac:dyDescent="0.25">
      <c r="A51" s="96"/>
      <c r="B51" s="96"/>
      <c r="AB51" s="96"/>
      <c r="AC51" s="96"/>
    </row>
    <row r="52" spans="1:29" s="23" customFormat="1" x14ac:dyDescent="0.25">
      <c r="A52" s="117" t="s">
        <v>59</v>
      </c>
      <c r="B52" s="96"/>
    </row>
    <row r="53" spans="1:29" s="23" customFormat="1" hidden="1" x14ac:dyDescent="0.25">
      <c r="A53" s="23" t="s">
        <v>60</v>
      </c>
      <c r="B53" s="96"/>
      <c r="AB53" s="96"/>
      <c r="AC53" s="96"/>
    </row>
    <row r="54" spans="1:29" s="23" customFormat="1" hidden="1" x14ac:dyDescent="0.25">
      <c r="A54" s="90" t="s">
        <v>78</v>
      </c>
      <c r="B54" s="96"/>
      <c r="AB54" s="96"/>
      <c r="AC54" s="96"/>
    </row>
    <row r="55" spans="1:29" s="23" customFormat="1" x14ac:dyDescent="0.25">
      <c r="A55" s="96"/>
      <c r="B55" s="96"/>
      <c r="AB55" s="96"/>
      <c r="AC55" s="96"/>
    </row>
  </sheetData>
  <mergeCells count="14">
    <mergeCell ref="G3:K3"/>
    <mergeCell ref="L3:P3"/>
    <mergeCell ref="Q3:U3"/>
    <mergeCell ref="V3:Z3"/>
    <mergeCell ref="A1:AC1"/>
    <mergeCell ref="G2:Z2"/>
    <mergeCell ref="AB2:AB3"/>
    <mergeCell ref="AC2:AC3"/>
    <mergeCell ref="A3:A4"/>
    <mergeCell ref="B3:B4"/>
    <mergeCell ref="C3:C4"/>
    <mergeCell ref="D3:D4"/>
    <mergeCell ref="E3:E4"/>
    <mergeCell ref="F3:F4"/>
  </mergeCells>
  <printOptions horizontalCentered="1"/>
  <pageMargins left="0.70866141732283472" right="0.70866141732283472" top="0.74803149606299213" bottom="0.74803149606299213" header="0.31496062992125984" footer="0.31496062992125984"/>
  <pageSetup paperSize="8" scale="87" fitToHeight="0" orientation="landscape" r:id="rId1"/>
  <headerFooter alignWithMargins="0">
    <oddHeader>&amp;L&amp;"Arial,Félkövér"Óbudai Egyetem
Neumann János Informatikai Kar&amp;R&amp;"Arial,Félkövér"Érvényes: 2018/2019. tanévtől</oddHeader>
    <oddFooter>&amp;CTanterv - Nappali&amp;R&amp;P / 2</oddFooter>
  </headerFooter>
  <rowBreaks count="1" manualBreakCount="1">
    <brk id="35" max="28" man="1"/>
  </rowBreaks>
  <ignoredErrors>
    <ignoredError sqref="U16" formulaRange="1"/>
    <ignoredError sqref="E13:F13 E16:F16 E23:F23 F30 F34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1A93A4-9C67-4B5F-8324-288ECD695C9D}">
  <dimension ref="A1:AE55"/>
  <sheetViews>
    <sheetView zoomScale="91" zoomScaleNormal="91" workbookViewId="0">
      <selection activeCell="J55" sqref="J55"/>
    </sheetView>
  </sheetViews>
  <sheetFormatPr defaultColWidth="9.109375" defaultRowHeight="10.199999999999999" x14ac:dyDescent="0.2"/>
  <cols>
    <col min="1" max="1" width="4.33203125" style="118" bestFit="1" customWidth="1"/>
    <col min="2" max="2" width="11" style="118" customWidth="1"/>
    <col min="3" max="3" width="51.5546875" style="1" customWidth="1"/>
    <col min="4" max="4" width="28.88671875" style="1" customWidth="1"/>
    <col min="5" max="5" width="4.88671875" style="1" customWidth="1"/>
    <col min="6" max="6" width="5.44140625" style="1" customWidth="1"/>
    <col min="7" max="7" width="3.6640625" style="1" customWidth="1"/>
    <col min="8" max="8" width="4.5546875" style="1" bestFit="1" customWidth="1"/>
    <col min="9" max="26" width="3.6640625" style="1" customWidth="1"/>
    <col min="27" max="27" width="21" style="1" hidden="1" customWidth="1"/>
    <col min="28" max="28" width="4.5546875" style="118" customWidth="1"/>
    <col min="29" max="29" width="13.109375" style="118" bestFit="1" customWidth="1"/>
    <col min="30" max="30" width="5.5546875" style="1" customWidth="1"/>
    <col min="31" max="31" width="12.33203125" style="1" customWidth="1"/>
    <col min="32" max="32" width="10.44140625" style="1" customWidth="1"/>
    <col min="33" max="256" width="11.44140625" style="1" customWidth="1"/>
    <col min="257" max="16384" width="9.109375" style="1"/>
  </cols>
  <sheetData>
    <row r="1" spans="1:29" ht="34.950000000000003" customHeight="1" thickBot="1" x14ac:dyDescent="0.35">
      <c r="A1" s="147" t="s">
        <v>87</v>
      </c>
      <c r="B1" s="148"/>
      <c r="C1" s="148"/>
      <c r="D1" s="148"/>
      <c r="E1" s="148"/>
      <c r="F1" s="148"/>
      <c r="G1" s="148"/>
      <c r="H1" s="148"/>
      <c r="I1" s="148"/>
      <c r="J1" s="148"/>
      <c r="K1" s="148"/>
      <c r="L1" s="148"/>
      <c r="M1" s="148"/>
      <c r="N1" s="148"/>
      <c r="O1" s="148"/>
      <c r="P1" s="148"/>
      <c r="Q1" s="148"/>
      <c r="R1" s="148"/>
      <c r="S1" s="148"/>
      <c r="T1" s="148"/>
      <c r="U1" s="148"/>
      <c r="V1" s="148"/>
      <c r="W1" s="148"/>
      <c r="X1" s="148"/>
      <c r="Y1" s="148"/>
      <c r="Z1" s="148"/>
      <c r="AA1" s="148"/>
      <c r="AB1" s="148"/>
      <c r="AC1" s="148"/>
    </row>
    <row r="2" spans="1:29" ht="15" customHeight="1" thickBot="1" x14ac:dyDescent="0.25">
      <c r="A2" s="2"/>
      <c r="B2" s="3"/>
      <c r="C2" s="4"/>
      <c r="D2" s="5"/>
      <c r="E2" s="6"/>
      <c r="F2" s="7"/>
      <c r="G2" s="149" t="s">
        <v>0</v>
      </c>
      <c r="H2" s="150"/>
      <c r="I2" s="150"/>
      <c r="J2" s="150"/>
      <c r="K2" s="150"/>
      <c r="L2" s="150"/>
      <c r="M2" s="150"/>
      <c r="N2" s="150"/>
      <c r="O2" s="150"/>
      <c r="P2" s="150"/>
      <c r="Q2" s="150"/>
      <c r="R2" s="150"/>
      <c r="S2" s="150"/>
      <c r="T2" s="150"/>
      <c r="U2" s="150"/>
      <c r="V2" s="150"/>
      <c r="W2" s="150"/>
      <c r="X2" s="150"/>
      <c r="Y2" s="150"/>
      <c r="Z2" s="151"/>
      <c r="AA2" s="8"/>
      <c r="AB2" s="152"/>
      <c r="AC2" s="154" t="s">
        <v>1</v>
      </c>
    </row>
    <row r="3" spans="1:29" ht="15" customHeight="1" thickBot="1" x14ac:dyDescent="0.25">
      <c r="A3" s="156"/>
      <c r="B3" s="158" t="s">
        <v>2</v>
      </c>
      <c r="C3" s="160" t="s">
        <v>3</v>
      </c>
      <c r="D3" s="160" t="s">
        <v>4</v>
      </c>
      <c r="E3" s="162" t="s">
        <v>88</v>
      </c>
      <c r="F3" s="164" t="s">
        <v>5</v>
      </c>
      <c r="G3" s="143" t="s">
        <v>83</v>
      </c>
      <c r="H3" s="144"/>
      <c r="I3" s="144"/>
      <c r="J3" s="144"/>
      <c r="K3" s="145"/>
      <c r="L3" s="143" t="s">
        <v>84</v>
      </c>
      <c r="M3" s="144"/>
      <c r="N3" s="144"/>
      <c r="O3" s="144"/>
      <c r="P3" s="145"/>
      <c r="Q3" s="146" t="s">
        <v>85</v>
      </c>
      <c r="R3" s="144"/>
      <c r="S3" s="144"/>
      <c r="T3" s="144"/>
      <c r="U3" s="145"/>
      <c r="V3" s="143" t="s">
        <v>86</v>
      </c>
      <c r="W3" s="144"/>
      <c r="X3" s="144"/>
      <c r="Y3" s="144"/>
      <c r="Z3" s="145"/>
      <c r="AB3" s="153"/>
      <c r="AC3" s="155"/>
    </row>
    <row r="4" spans="1:29" ht="7.2" customHeight="1" thickBot="1" x14ac:dyDescent="0.25">
      <c r="A4" s="157"/>
      <c r="B4" s="159"/>
      <c r="C4" s="161"/>
      <c r="D4" s="161"/>
      <c r="E4" s="163"/>
      <c r="F4" s="165"/>
      <c r="G4" s="9" t="s">
        <v>6</v>
      </c>
      <c r="H4" s="10" t="s">
        <v>7</v>
      </c>
      <c r="I4" s="10" t="s">
        <v>8</v>
      </c>
      <c r="J4" s="10" t="s">
        <v>9</v>
      </c>
      <c r="K4" s="11" t="s">
        <v>10</v>
      </c>
      <c r="L4" s="9" t="s">
        <v>6</v>
      </c>
      <c r="M4" s="10" t="s">
        <v>7</v>
      </c>
      <c r="N4" s="10" t="s">
        <v>8</v>
      </c>
      <c r="O4" s="10" t="s">
        <v>9</v>
      </c>
      <c r="P4" s="11" t="s">
        <v>10</v>
      </c>
      <c r="Q4" s="12" t="s">
        <v>6</v>
      </c>
      <c r="R4" s="10" t="s">
        <v>7</v>
      </c>
      <c r="S4" s="10" t="s">
        <v>8</v>
      </c>
      <c r="T4" s="10" t="s">
        <v>9</v>
      </c>
      <c r="U4" s="11" t="s">
        <v>10</v>
      </c>
      <c r="V4" s="9" t="s">
        <v>6</v>
      </c>
      <c r="W4" s="10" t="s">
        <v>7</v>
      </c>
      <c r="X4" s="10" t="s">
        <v>8</v>
      </c>
      <c r="Y4" s="10" t="s">
        <v>9</v>
      </c>
      <c r="Z4" s="11" t="s">
        <v>10</v>
      </c>
      <c r="AA4" s="13"/>
      <c r="AB4" s="14"/>
      <c r="AC4" s="15" t="s">
        <v>2</v>
      </c>
    </row>
    <row r="5" spans="1:29" s="23" customFormat="1" ht="15" customHeight="1" x14ac:dyDescent="0.25">
      <c r="A5" s="16"/>
      <c r="B5" s="140"/>
      <c r="C5" s="17" t="s">
        <v>11</v>
      </c>
      <c r="D5" s="18"/>
      <c r="E5" s="19">
        <f>SUM(E6:E12)</f>
        <v>121</v>
      </c>
      <c r="F5" s="20">
        <f>SUM(F6:F12)</f>
        <v>25</v>
      </c>
      <c r="G5" s="21">
        <f>SUM(G6:G12)</f>
        <v>15</v>
      </c>
      <c r="H5" s="21">
        <f>SUM(H6:H12)</f>
        <v>8</v>
      </c>
      <c r="I5" s="21">
        <f>SUM(I6:I12)</f>
        <v>10</v>
      </c>
      <c r="J5" s="21"/>
      <c r="K5" s="22">
        <f>SUM(K6:K12)</f>
        <v>6</v>
      </c>
      <c r="L5" s="21">
        <f>SUM(L6:L12)</f>
        <v>35</v>
      </c>
      <c r="M5" s="21">
        <f>SUM(M6:M12)</f>
        <v>6</v>
      </c>
      <c r="N5" s="21">
        <f>SUM(N6:N12)</f>
        <v>20</v>
      </c>
      <c r="O5" s="21"/>
      <c r="P5" s="22">
        <f>SUM(P6:P12)</f>
        <v>14</v>
      </c>
      <c r="Q5" s="21">
        <f>SUM(Q6:Q12)</f>
        <v>10</v>
      </c>
      <c r="R5" s="21">
        <f>SUM(R6:R12)</f>
        <v>0</v>
      </c>
      <c r="S5" s="21">
        <f>SUM(S6:S12)</f>
        <v>10</v>
      </c>
      <c r="T5" s="21"/>
      <c r="U5" s="22">
        <f>SUM(U6:U12)</f>
        <v>5</v>
      </c>
      <c r="V5" s="21">
        <f>SUM(V6:V12)</f>
        <v>0</v>
      </c>
      <c r="W5" s="21">
        <f>SUM(W6:W12)</f>
        <v>0</v>
      </c>
      <c r="X5" s="21">
        <f>SUM(X6:X12)</f>
        <v>0</v>
      </c>
      <c r="Y5" s="21"/>
      <c r="Z5" s="21">
        <f>SUM(Z6:Z12)</f>
        <v>0</v>
      </c>
      <c r="AB5" s="24"/>
      <c r="AC5" s="25"/>
    </row>
    <row r="6" spans="1:29" s="23" customFormat="1" ht="15" customHeight="1" x14ac:dyDescent="0.25">
      <c r="A6" s="26">
        <v>1</v>
      </c>
      <c r="B6" s="141" t="s">
        <v>89</v>
      </c>
      <c r="C6" s="27" t="s">
        <v>12</v>
      </c>
      <c r="D6" s="28" t="s">
        <v>13</v>
      </c>
      <c r="E6" s="29">
        <v>25</v>
      </c>
      <c r="F6" s="30">
        <f t="shared" ref="F6:F12" si="0">K6+P6+U6+Z6</f>
        <v>5</v>
      </c>
      <c r="G6" s="31">
        <v>15</v>
      </c>
      <c r="H6" s="32">
        <v>0</v>
      </c>
      <c r="I6" s="32">
        <v>10</v>
      </c>
      <c r="J6" s="32" t="s">
        <v>14</v>
      </c>
      <c r="K6" s="33">
        <v>5</v>
      </c>
      <c r="L6" s="31"/>
      <c r="M6" s="32"/>
      <c r="N6" s="32"/>
      <c r="O6" s="32"/>
      <c r="P6" s="33"/>
      <c r="Q6" s="34"/>
      <c r="R6" s="35"/>
      <c r="S6" s="35"/>
      <c r="T6" s="35"/>
      <c r="U6" s="36"/>
      <c r="V6" s="37"/>
      <c r="W6" s="35"/>
      <c r="X6" s="35"/>
      <c r="Y6" s="35"/>
      <c r="Z6" s="36"/>
      <c r="AB6" s="38"/>
      <c r="AC6" s="119"/>
    </row>
    <row r="7" spans="1:29" s="23" customFormat="1" ht="15" customHeight="1" x14ac:dyDescent="0.25">
      <c r="A7" s="26">
        <v>2</v>
      </c>
      <c r="B7" s="141" t="s">
        <v>112</v>
      </c>
      <c r="C7" s="27" t="s">
        <v>15</v>
      </c>
      <c r="D7" s="28" t="s">
        <v>16</v>
      </c>
      <c r="E7" s="29">
        <v>20</v>
      </c>
      <c r="F7" s="30">
        <f t="shared" si="0"/>
        <v>4</v>
      </c>
      <c r="G7" s="40"/>
      <c r="H7" s="41"/>
      <c r="I7" s="41"/>
      <c r="J7" s="41"/>
      <c r="K7" s="42"/>
      <c r="L7" s="35">
        <v>10</v>
      </c>
      <c r="M7" s="35">
        <v>0</v>
      </c>
      <c r="N7" s="35">
        <v>10</v>
      </c>
      <c r="O7" s="35" t="s">
        <v>14</v>
      </c>
      <c r="P7" s="36">
        <v>4</v>
      </c>
      <c r="Q7" s="43"/>
      <c r="R7" s="32"/>
      <c r="S7" s="32"/>
      <c r="T7" s="32"/>
      <c r="U7" s="33"/>
      <c r="V7" s="44"/>
      <c r="W7" s="45"/>
      <c r="X7" s="45"/>
      <c r="Y7" s="45"/>
      <c r="Z7" s="46"/>
      <c r="AB7" s="47"/>
      <c r="AC7" s="39"/>
    </row>
    <row r="8" spans="1:29" s="23" customFormat="1" ht="15" customHeight="1" x14ac:dyDescent="0.25">
      <c r="A8" s="26">
        <v>3</v>
      </c>
      <c r="B8" s="141" t="s">
        <v>113</v>
      </c>
      <c r="C8" s="27" t="s">
        <v>17</v>
      </c>
      <c r="D8" s="28" t="s">
        <v>18</v>
      </c>
      <c r="E8" s="29">
        <v>20</v>
      </c>
      <c r="F8" s="30">
        <f t="shared" si="0"/>
        <v>5</v>
      </c>
      <c r="G8" s="37"/>
      <c r="H8" s="35"/>
      <c r="I8" s="35"/>
      <c r="J8" s="35"/>
      <c r="K8" s="36"/>
      <c r="L8" s="34">
        <v>10</v>
      </c>
      <c r="M8" s="35">
        <v>0</v>
      </c>
      <c r="N8" s="35">
        <v>10</v>
      </c>
      <c r="O8" s="35" t="s">
        <v>19</v>
      </c>
      <c r="P8" s="36">
        <v>5</v>
      </c>
      <c r="Q8" s="34"/>
      <c r="R8" s="35"/>
      <c r="S8" s="35"/>
      <c r="T8" s="35"/>
      <c r="U8" s="36"/>
      <c r="V8" s="37"/>
      <c r="W8" s="35"/>
      <c r="X8" s="35"/>
      <c r="Y8" s="35"/>
      <c r="Z8" s="36"/>
      <c r="AB8" s="47"/>
      <c r="AC8" s="48"/>
    </row>
    <row r="9" spans="1:29" s="23" customFormat="1" ht="15" customHeight="1" x14ac:dyDescent="0.25">
      <c r="A9" s="49">
        <v>4</v>
      </c>
      <c r="B9" s="141" t="s">
        <v>114</v>
      </c>
      <c r="C9" s="50" t="s">
        <v>20</v>
      </c>
      <c r="D9" s="51" t="s">
        <v>21</v>
      </c>
      <c r="E9" s="29">
        <v>20</v>
      </c>
      <c r="F9" s="30">
        <f t="shared" si="0"/>
        <v>4</v>
      </c>
      <c r="G9" s="52"/>
      <c r="H9" s="53"/>
      <c r="I9" s="53"/>
      <c r="J9" s="53"/>
      <c r="K9" s="54"/>
      <c r="L9" s="52">
        <v>15</v>
      </c>
      <c r="M9" s="53">
        <v>5</v>
      </c>
      <c r="N9" s="53">
        <v>0</v>
      </c>
      <c r="O9" s="53" t="s">
        <v>14</v>
      </c>
      <c r="P9" s="54">
        <v>4</v>
      </c>
      <c r="Q9" s="49"/>
      <c r="R9" s="55"/>
      <c r="S9" s="55"/>
      <c r="T9" s="55"/>
      <c r="U9" s="56"/>
      <c r="V9" s="57"/>
      <c r="W9" s="55"/>
      <c r="X9" s="55"/>
      <c r="Y9" s="55"/>
      <c r="Z9" s="56"/>
      <c r="AB9" s="38"/>
      <c r="AC9" s="39"/>
    </row>
    <row r="10" spans="1:29" s="23" customFormat="1" ht="15" customHeight="1" x14ac:dyDescent="0.25">
      <c r="A10" s="26">
        <v>5</v>
      </c>
      <c r="B10" s="141" t="s">
        <v>90</v>
      </c>
      <c r="C10" s="27" t="s">
        <v>22</v>
      </c>
      <c r="D10" s="28" t="s">
        <v>23</v>
      </c>
      <c r="E10" s="29">
        <v>20</v>
      </c>
      <c r="F10" s="30">
        <f t="shared" si="0"/>
        <v>5</v>
      </c>
      <c r="G10" s="31"/>
      <c r="H10" s="32"/>
      <c r="I10" s="32"/>
      <c r="J10" s="32"/>
      <c r="K10" s="33"/>
      <c r="L10" s="31"/>
      <c r="M10" s="32"/>
      <c r="N10" s="32"/>
      <c r="O10" s="32"/>
      <c r="P10" s="33"/>
      <c r="Q10" s="34">
        <v>10</v>
      </c>
      <c r="R10" s="35">
        <v>0</v>
      </c>
      <c r="S10" s="35">
        <v>10</v>
      </c>
      <c r="T10" s="35" t="s">
        <v>14</v>
      </c>
      <c r="U10" s="36">
        <v>5</v>
      </c>
      <c r="V10" s="37"/>
      <c r="W10" s="35"/>
      <c r="X10" s="35"/>
      <c r="Y10" s="35"/>
      <c r="Z10" s="36"/>
      <c r="AB10" s="38"/>
      <c r="AC10" s="39"/>
    </row>
    <row r="11" spans="1:29" s="23" customFormat="1" ht="15" customHeight="1" x14ac:dyDescent="0.25">
      <c r="A11" s="49">
        <v>6</v>
      </c>
      <c r="B11" s="141" t="s">
        <v>91</v>
      </c>
      <c r="C11" s="27" t="s">
        <v>24</v>
      </c>
      <c r="D11" s="28"/>
      <c r="E11" s="29">
        <v>8</v>
      </c>
      <c r="F11" s="30">
        <f t="shared" si="0"/>
        <v>1</v>
      </c>
      <c r="G11" s="31">
        <v>0</v>
      </c>
      <c r="H11" s="32">
        <v>8</v>
      </c>
      <c r="I11" s="32">
        <v>0</v>
      </c>
      <c r="J11" s="32" t="s">
        <v>25</v>
      </c>
      <c r="K11" s="33">
        <v>1</v>
      </c>
      <c r="L11" s="31"/>
      <c r="M11" s="32"/>
      <c r="N11" s="32"/>
      <c r="O11" s="32"/>
      <c r="P11" s="33"/>
      <c r="Q11" s="37"/>
      <c r="R11" s="35"/>
      <c r="S11" s="35"/>
      <c r="T11" s="35"/>
      <c r="U11" s="36"/>
      <c r="V11" s="37"/>
      <c r="W11" s="35"/>
      <c r="X11" s="35"/>
      <c r="Y11" s="35"/>
      <c r="Z11" s="36"/>
      <c r="AB11" s="38"/>
      <c r="AC11" s="39"/>
    </row>
    <row r="12" spans="1:29" s="23" customFormat="1" ht="15" customHeight="1" x14ac:dyDescent="0.25">
      <c r="A12" s="26">
        <v>7</v>
      </c>
      <c r="B12" s="141" t="s">
        <v>92</v>
      </c>
      <c r="C12" s="27" t="s">
        <v>26</v>
      </c>
      <c r="D12" s="28"/>
      <c r="E12" s="29">
        <v>8</v>
      </c>
      <c r="F12" s="121">
        <f t="shared" si="0"/>
        <v>1</v>
      </c>
      <c r="G12" s="31"/>
      <c r="H12" s="32"/>
      <c r="I12" s="32"/>
      <c r="J12" s="32"/>
      <c r="K12" s="33"/>
      <c r="L12" s="31">
        <v>0</v>
      </c>
      <c r="M12" s="32">
        <v>1</v>
      </c>
      <c r="N12" s="32">
        <v>0</v>
      </c>
      <c r="O12" s="32" t="s">
        <v>25</v>
      </c>
      <c r="P12" s="33">
        <v>1</v>
      </c>
      <c r="Q12" s="37"/>
      <c r="R12" s="35"/>
      <c r="S12" s="35"/>
      <c r="T12" s="35"/>
      <c r="U12" s="36"/>
      <c r="V12" s="37"/>
      <c r="W12" s="35"/>
      <c r="X12" s="35"/>
      <c r="Y12" s="35"/>
      <c r="Z12" s="36"/>
      <c r="AB12" s="38"/>
      <c r="AC12" s="39"/>
    </row>
    <row r="13" spans="1:29" s="23" customFormat="1" ht="15" customHeight="1" x14ac:dyDescent="0.25">
      <c r="A13" s="26"/>
      <c r="B13" s="141"/>
      <c r="C13" s="58" t="s">
        <v>27</v>
      </c>
      <c r="D13" s="59"/>
      <c r="E13" s="60">
        <f>SUM(E14:E15)</f>
        <v>40</v>
      </c>
      <c r="F13" s="93">
        <f>SUM(F14:F15)</f>
        <v>10</v>
      </c>
      <c r="G13" s="62">
        <f>SUM(G14:G15)</f>
        <v>10</v>
      </c>
      <c r="H13" s="63">
        <f>SUM(H14:H15)</f>
        <v>10</v>
      </c>
      <c r="I13" s="63">
        <f>SUM(I14:I15)</f>
        <v>0</v>
      </c>
      <c r="J13" s="63"/>
      <c r="K13" s="64">
        <f>SUM(K14:K15)</f>
        <v>5</v>
      </c>
      <c r="L13" s="62">
        <f>SUM(L14:L15)</f>
        <v>0</v>
      </c>
      <c r="M13" s="63">
        <f>SUM(M14:M15)</f>
        <v>0</v>
      </c>
      <c r="N13" s="63">
        <f>SUM(N14:N15)</f>
        <v>0</v>
      </c>
      <c r="O13" s="63"/>
      <c r="P13" s="64">
        <f>SUM(P14:P15)</f>
        <v>0</v>
      </c>
      <c r="Q13" s="62">
        <f>SUM(Q14:Q15)</f>
        <v>0</v>
      </c>
      <c r="R13" s="63">
        <f>SUM(R14:R15)</f>
        <v>0</v>
      </c>
      <c r="S13" s="63">
        <f>SUM(S14:S15)</f>
        <v>0</v>
      </c>
      <c r="T13" s="63"/>
      <c r="U13" s="64">
        <f>SUM(U14:U15)</f>
        <v>0</v>
      </c>
      <c r="V13" s="62">
        <f>SUM(V14:V15)</f>
        <v>10</v>
      </c>
      <c r="W13" s="63">
        <f>SUM(W14:W15)</f>
        <v>10</v>
      </c>
      <c r="X13" s="63">
        <f>SUM(X14:X15)</f>
        <v>0</v>
      </c>
      <c r="Y13" s="63"/>
      <c r="Z13" s="64">
        <f>SUM(Z14:Z15)</f>
        <v>5</v>
      </c>
      <c r="AB13" s="65"/>
      <c r="AC13" s="66"/>
    </row>
    <row r="14" spans="1:29" s="23" customFormat="1" ht="15" customHeight="1" x14ac:dyDescent="0.25">
      <c r="A14" s="26">
        <v>8</v>
      </c>
      <c r="B14" s="141" t="s">
        <v>93</v>
      </c>
      <c r="C14" s="27" t="s">
        <v>28</v>
      </c>
      <c r="D14" s="28" t="s">
        <v>29</v>
      </c>
      <c r="E14" s="29">
        <v>20</v>
      </c>
      <c r="F14" s="30">
        <f>K14+P14+U14+Z14</f>
        <v>5</v>
      </c>
      <c r="G14" s="37">
        <v>10</v>
      </c>
      <c r="H14" s="35">
        <v>10</v>
      </c>
      <c r="I14" s="35">
        <v>0</v>
      </c>
      <c r="J14" s="35" t="s">
        <v>19</v>
      </c>
      <c r="K14" s="36">
        <v>5</v>
      </c>
      <c r="L14" s="31"/>
      <c r="M14" s="32"/>
      <c r="N14" s="32"/>
      <c r="O14" s="32"/>
      <c r="P14" s="33"/>
      <c r="Q14" s="34"/>
      <c r="R14" s="35"/>
      <c r="S14" s="35"/>
      <c r="T14" s="35"/>
      <c r="U14" s="36"/>
      <c r="V14" s="31"/>
      <c r="W14" s="32"/>
      <c r="X14" s="32"/>
      <c r="Y14" s="32"/>
      <c r="Z14" s="32"/>
      <c r="AB14" s="38"/>
      <c r="AC14" s="67"/>
    </row>
    <row r="15" spans="1:29" s="23" customFormat="1" ht="15" customHeight="1" x14ac:dyDescent="0.25">
      <c r="A15" s="26">
        <v>9</v>
      </c>
      <c r="B15" s="141" t="s">
        <v>94</v>
      </c>
      <c r="C15" s="27" t="s">
        <v>30</v>
      </c>
      <c r="D15" s="28" t="s">
        <v>31</v>
      </c>
      <c r="E15" s="29">
        <v>20</v>
      </c>
      <c r="F15" s="30">
        <f>K15+P15+U15+Z15</f>
        <v>5</v>
      </c>
      <c r="G15" s="31"/>
      <c r="H15" s="32"/>
      <c r="I15" s="32"/>
      <c r="J15" s="32"/>
      <c r="K15" s="33"/>
      <c r="L15" s="37"/>
      <c r="M15" s="35"/>
      <c r="N15" s="35"/>
      <c r="O15" s="35"/>
      <c r="P15" s="36"/>
      <c r="Q15" s="43"/>
      <c r="R15" s="32"/>
      <c r="S15" s="32"/>
      <c r="T15" s="32"/>
      <c r="U15" s="33"/>
      <c r="V15" s="37">
        <v>10</v>
      </c>
      <c r="W15" s="35">
        <v>10</v>
      </c>
      <c r="X15" s="35">
        <v>0</v>
      </c>
      <c r="Y15" s="35" t="s">
        <v>19</v>
      </c>
      <c r="Z15" s="36">
        <v>5</v>
      </c>
      <c r="AB15" s="38"/>
      <c r="AC15" s="39"/>
    </row>
    <row r="16" spans="1:29" s="23" customFormat="1" ht="15" customHeight="1" x14ac:dyDescent="0.25">
      <c r="A16" s="26"/>
      <c r="B16" s="141"/>
      <c r="C16" s="68" t="s">
        <v>32</v>
      </c>
      <c r="D16" s="69"/>
      <c r="E16" s="70">
        <f>SUM(E17:E21)</f>
        <v>105</v>
      </c>
      <c r="F16" s="61">
        <f>SUM(F17:F21)</f>
        <v>23</v>
      </c>
      <c r="G16" s="62">
        <f>SUM(G17:G21)</f>
        <v>20</v>
      </c>
      <c r="H16" s="62">
        <f>SUM(H17:H21)</f>
        <v>0</v>
      </c>
      <c r="I16" s="62">
        <f>SUM(I17:I21)</f>
        <v>25</v>
      </c>
      <c r="J16" s="62"/>
      <c r="K16" s="64">
        <f>SUM(K17:K21)</f>
        <v>10</v>
      </c>
      <c r="L16" s="62">
        <f>SUM(L17:L21)</f>
        <v>10</v>
      </c>
      <c r="M16" s="62">
        <f>SUM(M17:M21)</f>
        <v>0</v>
      </c>
      <c r="N16" s="62">
        <f>SUM(N17:N21)</f>
        <v>10</v>
      </c>
      <c r="O16" s="62"/>
      <c r="P16" s="64">
        <f>SUM(P17:P21)</f>
        <v>4</v>
      </c>
      <c r="Q16" s="62">
        <f>SUM(Q17:Q21)</f>
        <v>10</v>
      </c>
      <c r="R16" s="62">
        <f>SUM(R17:R21)</f>
        <v>0</v>
      </c>
      <c r="S16" s="62">
        <f>SUM(S17:S21)</f>
        <v>10</v>
      </c>
      <c r="T16" s="62"/>
      <c r="U16" s="64">
        <f>SUM(U17:U21)</f>
        <v>5</v>
      </c>
      <c r="V16" s="62">
        <f>SUM(V17:V21)</f>
        <v>10</v>
      </c>
      <c r="W16" s="62">
        <f>SUM(W17:W21)</f>
        <v>0</v>
      </c>
      <c r="X16" s="62">
        <f>SUM(X17:X21)</f>
        <v>10</v>
      </c>
      <c r="Y16" s="62"/>
      <c r="Z16" s="62">
        <f>SUM(Z17:Z21)</f>
        <v>4</v>
      </c>
      <c r="AB16" s="65"/>
      <c r="AC16" s="66"/>
    </row>
    <row r="17" spans="1:29" s="23" customFormat="1" ht="15" customHeight="1" x14ac:dyDescent="0.25">
      <c r="A17" s="26">
        <v>10</v>
      </c>
      <c r="B17" s="141" t="s">
        <v>95</v>
      </c>
      <c r="C17" s="27" t="s">
        <v>33</v>
      </c>
      <c r="D17" s="28" t="s">
        <v>34</v>
      </c>
      <c r="E17" s="29">
        <v>25</v>
      </c>
      <c r="F17" s="30">
        <f>K17+P17+U17+Z17</f>
        <v>5</v>
      </c>
      <c r="G17" s="40">
        <v>10</v>
      </c>
      <c r="H17" s="41">
        <v>0</v>
      </c>
      <c r="I17" s="41">
        <v>15</v>
      </c>
      <c r="J17" s="41" t="s">
        <v>14</v>
      </c>
      <c r="K17" s="42">
        <v>5</v>
      </c>
      <c r="L17" s="35"/>
      <c r="M17" s="35"/>
      <c r="N17" s="35"/>
      <c r="O17" s="35"/>
      <c r="P17" s="36"/>
      <c r="Q17" s="43"/>
      <c r="R17" s="32"/>
      <c r="S17" s="32"/>
      <c r="T17" s="32"/>
      <c r="U17" s="33"/>
      <c r="V17" s="44"/>
      <c r="W17" s="45"/>
      <c r="X17" s="45"/>
      <c r="Y17" s="45"/>
      <c r="Z17" s="46"/>
      <c r="AB17" s="47"/>
      <c r="AC17" s="39"/>
    </row>
    <row r="18" spans="1:29" s="23" customFormat="1" ht="15" customHeight="1" x14ac:dyDescent="0.25">
      <c r="A18" s="26">
        <v>11</v>
      </c>
      <c r="B18" s="141" t="s">
        <v>96</v>
      </c>
      <c r="C18" s="27" t="s">
        <v>35</v>
      </c>
      <c r="D18" s="28" t="s">
        <v>36</v>
      </c>
      <c r="E18" s="29">
        <v>20</v>
      </c>
      <c r="F18" s="30">
        <f>K18+P18+U18+Z18</f>
        <v>5</v>
      </c>
      <c r="G18" s="40">
        <v>10</v>
      </c>
      <c r="H18" s="41">
        <v>0</v>
      </c>
      <c r="I18" s="41">
        <v>10</v>
      </c>
      <c r="J18" s="41" t="s">
        <v>14</v>
      </c>
      <c r="K18" s="42">
        <v>5</v>
      </c>
      <c r="L18" s="40"/>
      <c r="M18" s="41"/>
      <c r="N18" s="41"/>
      <c r="O18" s="41"/>
      <c r="P18" s="42"/>
      <c r="Q18" s="40"/>
      <c r="R18" s="41"/>
      <c r="S18" s="41"/>
      <c r="T18" s="41"/>
      <c r="U18" s="42"/>
      <c r="V18" s="40"/>
      <c r="W18" s="41"/>
      <c r="X18" s="41"/>
      <c r="Y18" s="41"/>
      <c r="Z18" s="42"/>
      <c r="AB18" s="47"/>
      <c r="AC18" s="39"/>
    </row>
    <row r="19" spans="1:29" s="23" customFormat="1" ht="15" customHeight="1" x14ac:dyDescent="0.25">
      <c r="A19" s="26">
        <v>12</v>
      </c>
      <c r="B19" s="141" t="s">
        <v>97</v>
      </c>
      <c r="C19" s="27" t="s">
        <v>37</v>
      </c>
      <c r="D19" s="28" t="s">
        <v>38</v>
      </c>
      <c r="E19" s="29">
        <v>20</v>
      </c>
      <c r="F19" s="30">
        <f>K19+P19+U19+Z19</f>
        <v>5</v>
      </c>
      <c r="G19" s="37"/>
      <c r="H19" s="35"/>
      <c r="I19" s="35"/>
      <c r="J19" s="35"/>
      <c r="K19" s="36"/>
      <c r="L19" s="31"/>
      <c r="M19" s="32"/>
      <c r="N19" s="32"/>
      <c r="O19" s="32"/>
      <c r="P19" s="33"/>
      <c r="Q19" s="31">
        <v>10</v>
      </c>
      <c r="R19" s="32">
        <v>0</v>
      </c>
      <c r="S19" s="32">
        <v>10</v>
      </c>
      <c r="T19" s="32" t="s">
        <v>19</v>
      </c>
      <c r="U19" s="33">
        <v>5</v>
      </c>
      <c r="V19" s="31"/>
      <c r="W19" s="32"/>
      <c r="X19" s="32"/>
      <c r="Y19" s="32"/>
      <c r="Z19" s="33"/>
      <c r="AB19" s="47"/>
      <c r="AC19" s="48"/>
    </row>
    <row r="20" spans="1:29" s="23" customFormat="1" ht="15" customHeight="1" x14ac:dyDescent="0.25">
      <c r="A20" s="26">
        <v>13</v>
      </c>
      <c r="B20" s="141" t="s">
        <v>98</v>
      </c>
      <c r="C20" s="27" t="s">
        <v>39</v>
      </c>
      <c r="D20" s="28" t="s">
        <v>38</v>
      </c>
      <c r="E20" s="29">
        <v>20</v>
      </c>
      <c r="F20" s="30">
        <f>K20+P20+U20+Z20</f>
        <v>4</v>
      </c>
      <c r="G20" s="37"/>
      <c r="H20" s="35"/>
      <c r="I20" s="35"/>
      <c r="J20" s="35"/>
      <c r="K20" s="36"/>
      <c r="L20" s="37"/>
      <c r="M20" s="35"/>
      <c r="N20" s="35"/>
      <c r="O20" s="35"/>
      <c r="P20" s="36"/>
      <c r="Q20" s="37"/>
      <c r="R20" s="35"/>
      <c r="S20" s="35"/>
      <c r="T20" s="35"/>
      <c r="U20" s="36"/>
      <c r="V20" s="37">
        <v>10</v>
      </c>
      <c r="W20" s="35">
        <v>0</v>
      </c>
      <c r="X20" s="35">
        <v>10</v>
      </c>
      <c r="Y20" s="35" t="s">
        <v>19</v>
      </c>
      <c r="Z20" s="36">
        <v>4</v>
      </c>
      <c r="AB20" s="26"/>
      <c r="AC20" s="48"/>
    </row>
    <row r="21" spans="1:29" s="23" customFormat="1" ht="15" customHeight="1" x14ac:dyDescent="0.25">
      <c r="A21" s="26">
        <v>14</v>
      </c>
      <c r="B21" s="141" t="s">
        <v>99</v>
      </c>
      <c r="C21" s="27" t="s">
        <v>40</v>
      </c>
      <c r="D21" s="28" t="s">
        <v>41</v>
      </c>
      <c r="E21" s="29">
        <v>20</v>
      </c>
      <c r="F21" s="30">
        <f>K21+P21+U21+Z21</f>
        <v>4</v>
      </c>
      <c r="G21" s="37"/>
      <c r="H21" s="35"/>
      <c r="I21" s="35"/>
      <c r="J21" s="35"/>
      <c r="K21" s="36"/>
      <c r="L21" s="31">
        <v>10</v>
      </c>
      <c r="M21" s="32">
        <v>0</v>
      </c>
      <c r="N21" s="32">
        <v>10</v>
      </c>
      <c r="O21" s="32" t="s">
        <v>19</v>
      </c>
      <c r="P21" s="36">
        <v>4</v>
      </c>
      <c r="Q21" s="31"/>
      <c r="R21" s="32"/>
      <c r="S21" s="32"/>
      <c r="T21" s="32"/>
      <c r="U21" s="36"/>
      <c r="V21" s="31"/>
      <c r="W21" s="32"/>
      <c r="X21" s="32"/>
      <c r="Y21" s="32"/>
      <c r="Z21" s="36"/>
      <c r="AB21" s="26"/>
      <c r="AC21" s="71"/>
    </row>
    <row r="22" spans="1:29" s="23" customFormat="1" ht="15" customHeight="1" x14ac:dyDescent="0.25">
      <c r="A22" s="26"/>
      <c r="B22" s="141"/>
      <c r="C22" s="58" t="s">
        <v>42</v>
      </c>
      <c r="D22" s="59"/>
      <c r="E22" s="70"/>
      <c r="F22" s="61">
        <f>SUM(P22,U22,Z22,F30)</f>
        <v>54</v>
      </c>
      <c r="G22" s="72"/>
      <c r="H22" s="73"/>
      <c r="I22" s="73"/>
      <c r="J22" s="73"/>
      <c r="K22" s="74"/>
      <c r="L22" s="72"/>
      <c r="M22" s="73"/>
      <c r="N22" s="73"/>
      <c r="O22" s="73"/>
      <c r="P22" s="74">
        <v>4</v>
      </c>
      <c r="Q22" s="75"/>
      <c r="R22" s="73"/>
      <c r="S22" s="73"/>
      <c r="T22" s="73"/>
      <c r="U22" s="74">
        <v>11</v>
      </c>
      <c r="V22" s="72"/>
      <c r="W22" s="73"/>
      <c r="X22" s="73"/>
      <c r="Y22" s="73"/>
      <c r="Z22" s="74">
        <v>9</v>
      </c>
      <c r="AB22" s="76"/>
      <c r="AC22" s="77"/>
    </row>
    <row r="23" spans="1:29" s="23" customFormat="1" ht="15" customHeight="1" x14ac:dyDescent="0.25">
      <c r="A23" s="26"/>
      <c r="B23" s="141"/>
      <c r="C23" s="68" t="s">
        <v>61</v>
      </c>
      <c r="D23" s="69"/>
      <c r="E23" s="70">
        <f>SUM(E24:E29)</f>
        <v>105</v>
      </c>
      <c r="F23" s="122">
        <f>SUM(F24:F29)</f>
        <v>24</v>
      </c>
      <c r="G23" s="62">
        <f>SUM(G24:G29)</f>
        <v>10</v>
      </c>
      <c r="H23" s="62">
        <f>SUM(H24:H29)</f>
        <v>0</v>
      </c>
      <c r="I23" s="62">
        <f>SUM(I24:I29)</f>
        <v>10</v>
      </c>
      <c r="J23" s="63"/>
      <c r="K23" s="64">
        <f>SUM(K24:K29)</f>
        <v>4</v>
      </c>
      <c r="L23" s="62">
        <f>SUM(L24:L29)</f>
        <v>10</v>
      </c>
      <c r="M23" s="62">
        <f>SUM(M24:M29)</f>
        <v>5</v>
      </c>
      <c r="N23" s="62">
        <f>SUM(N24:N29)</f>
        <v>0</v>
      </c>
      <c r="O23" s="62"/>
      <c r="P23" s="64">
        <f>SUM(P24:P29)</f>
        <v>4</v>
      </c>
      <c r="Q23" s="62">
        <f>SUM(Q24:Q29)</f>
        <v>15</v>
      </c>
      <c r="R23" s="62">
        <f>SUM(R24:R29)</f>
        <v>0</v>
      </c>
      <c r="S23" s="62">
        <f>SUM(S24:S29)</f>
        <v>20</v>
      </c>
      <c r="T23" s="62"/>
      <c r="U23" s="64">
        <f>SUM(U24:U29)</f>
        <v>8</v>
      </c>
      <c r="V23" s="62">
        <f>SUM(V24:V29)</f>
        <v>15</v>
      </c>
      <c r="W23" s="62">
        <f>SUM(W24:W29)</f>
        <v>0</v>
      </c>
      <c r="X23" s="62">
        <f>SUM(X24:X29)</f>
        <v>20</v>
      </c>
      <c r="Y23" s="62"/>
      <c r="Z23" s="62">
        <f>SUM(Z24:Z29)</f>
        <v>8</v>
      </c>
      <c r="AA23" s="123"/>
      <c r="AB23" s="76"/>
      <c r="AC23" s="77"/>
    </row>
    <row r="24" spans="1:29" s="23" customFormat="1" ht="15" customHeight="1" x14ac:dyDescent="0.2">
      <c r="A24" s="26">
        <v>39</v>
      </c>
      <c r="B24" s="71" t="s">
        <v>100</v>
      </c>
      <c r="C24" s="80" t="s">
        <v>62</v>
      </c>
      <c r="D24" s="85" t="s">
        <v>63</v>
      </c>
      <c r="E24" s="29">
        <v>20</v>
      </c>
      <c r="F24" s="30">
        <f t="shared" ref="F24:F29" si="1">K24+P24+U24+Z24</f>
        <v>4</v>
      </c>
      <c r="G24" s="37"/>
      <c r="H24" s="35"/>
      <c r="I24" s="35"/>
      <c r="J24" s="35"/>
      <c r="K24" s="36"/>
      <c r="L24" s="37"/>
      <c r="M24" s="35"/>
      <c r="N24" s="35"/>
      <c r="O24" s="35"/>
      <c r="P24" s="36"/>
      <c r="Q24" s="34">
        <v>10</v>
      </c>
      <c r="R24" s="35">
        <v>0</v>
      </c>
      <c r="S24" s="35">
        <v>10</v>
      </c>
      <c r="T24" s="35" t="s">
        <v>19</v>
      </c>
      <c r="U24" s="36">
        <v>4</v>
      </c>
      <c r="V24" s="37"/>
      <c r="W24" s="35"/>
      <c r="X24" s="35"/>
      <c r="Y24" s="35"/>
      <c r="Z24" s="36"/>
      <c r="AA24" s="44">
        <v>4</v>
      </c>
      <c r="AB24" s="44"/>
      <c r="AC24" s="79"/>
    </row>
    <row r="25" spans="1:29" s="23" customFormat="1" ht="15" customHeight="1" x14ac:dyDescent="0.2">
      <c r="A25" s="26">
        <v>40</v>
      </c>
      <c r="B25" s="71" t="s">
        <v>101</v>
      </c>
      <c r="C25" s="80" t="s">
        <v>64</v>
      </c>
      <c r="D25" s="85" t="s">
        <v>65</v>
      </c>
      <c r="E25" s="29">
        <v>15</v>
      </c>
      <c r="F25" s="30">
        <f t="shared" si="1"/>
        <v>4</v>
      </c>
      <c r="G25" s="37"/>
      <c r="H25" s="35"/>
      <c r="I25" s="35"/>
      <c r="J25" s="35"/>
      <c r="K25" s="36"/>
      <c r="L25" s="37">
        <v>10</v>
      </c>
      <c r="M25" s="35">
        <v>5</v>
      </c>
      <c r="N25" s="35">
        <v>0</v>
      </c>
      <c r="O25" s="35" t="s">
        <v>14</v>
      </c>
      <c r="P25" s="36">
        <v>4</v>
      </c>
      <c r="Q25" s="86"/>
      <c r="R25" s="87"/>
      <c r="S25" s="87"/>
      <c r="T25" s="87"/>
      <c r="U25" s="88"/>
      <c r="V25" s="37"/>
      <c r="W25" s="35"/>
      <c r="X25" s="35"/>
      <c r="Y25" s="35"/>
      <c r="Z25" s="36"/>
      <c r="AA25" s="44"/>
      <c r="AB25" s="44"/>
      <c r="AC25" s="79"/>
    </row>
    <row r="26" spans="1:29" s="23" customFormat="1" ht="15" customHeight="1" x14ac:dyDescent="0.2">
      <c r="A26" s="26">
        <v>41</v>
      </c>
      <c r="B26" s="71" t="s">
        <v>102</v>
      </c>
      <c r="C26" s="80" t="s">
        <v>66</v>
      </c>
      <c r="D26" s="85" t="s">
        <v>67</v>
      </c>
      <c r="E26" s="29">
        <v>20</v>
      </c>
      <c r="F26" s="30">
        <f t="shared" si="1"/>
        <v>4</v>
      </c>
      <c r="G26" s="37">
        <v>10</v>
      </c>
      <c r="H26" s="35">
        <v>0</v>
      </c>
      <c r="I26" s="35">
        <v>10</v>
      </c>
      <c r="J26" s="35" t="s">
        <v>14</v>
      </c>
      <c r="K26" s="36">
        <v>4</v>
      </c>
      <c r="L26" s="37"/>
      <c r="M26" s="35"/>
      <c r="N26" s="35"/>
      <c r="O26" s="35"/>
      <c r="P26" s="36"/>
      <c r="Q26" s="81"/>
      <c r="R26" s="82"/>
      <c r="S26" s="82"/>
      <c r="T26" s="82"/>
      <c r="U26" s="83"/>
      <c r="V26" s="37"/>
      <c r="W26" s="35"/>
      <c r="X26" s="35"/>
      <c r="Y26" s="35"/>
      <c r="Z26" s="36"/>
      <c r="AA26" s="44"/>
      <c r="AB26" s="44"/>
      <c r="AC26" s="71"/>
    </row>
    <row r="27" spans="1:29" s="23" customFormat="1" ht="15" customHeight="1" x14ac:dyDescent="0.2">
      <c r="A27" s="26">
        <v>42</v>
      </c>
      <c r="B27" s="71" t="s">
        <v>103</v>
      </c>
      <c r="C27" s="80" t="s">
        <v>68</v>
      </c>
      <c r="D27" s="89" t="s">
        <v>69</v>
      </c>
      <c r="E27" s="29">
        <v>20</v>
      </c>
      <c r="F27" s="30">
        <f t="shared" si="1"/>
        <v>4</v>
      </c>
      <c r="G27" s="37"/>
      <c r="H27" s="35"/>
      <c r="I27" s="35"/>
      <c r="J27" s="35"/>
      <c r="K27" s="36"/>
      <c r="L27" s="37"/>
      <c r="M27" s="35"/>
      <c r="N27" s="35"/>
      <c r="O27" s="35"/>
      <c r="P27" s="36"/>
      <c r="Q27" s="81"/>
      <c r="R27" s="82"/>
      <c r="S27" s="82"/>
      <c r="T27" s="82"/>
      <c r="U27" s="83"/>
      <c r="V27" s="37">
        <v>10</v>
      </c>
      <c r="W27" s="35">
        <v>0</v>
      </c>
      <c r="X27" s="35">
        <v>10</v>
      </c>
      <c r="Y27" s="35" t="s">
        <v>19</v>
      </c>
      <c r="Z27" s="36">
        <v>4</v>
      </c>
      <c r="AA27" s="44"/>
      <c r="AB27" s="44"/>
      <c r="AC27" s="71"/>
    </row>
    <row r="28" spans="1:29" s="23" customFormat="1" ht="15" customHeight="1" x14ac:dyDescent="0.2">
      <c r="A28" s="26">
        <v>43</v>
      </c>
      <c r="B28" s="71" t="s">
        <v>104</v>
      </c>
      <c r="C28" s="80" t="s">
        <v>70</v>
      </c>
      <c r="D28" s="85" t="s">
        <v>63</v>
      </c>
      <c r="E28" s="29">
        <v>15</v>
      </c>
      <c r="F28" s="30">
        <f t="shared" si="1"/>
        <v>4</v>
      </c>
      <c r="G28" s="37"/>
      <c r="H28" s="35"/>
      <c r="I28" s="35"/>
      <c r="J28" s="35"/>
      <c r="K28" s="36"/>
      <c r="L28" s="37"/>
      <c r="M28" s="35"/>
      <c r="N28" s="35"/>
      <c r="O28" s="35"/>
      <c r="P28" s="36"/>
      <c r="Q28" s="81"/>
      <c r="R28" s="82"/>
      <c r="S28" s="82"/>
      <c r="T28" s="82"/>
      <c r="U28" s="83"/>
      <c r="V28" s="37">
        <v>5</v>
      </c>
      <c r="W28" s="35">
        <v>0</v>
      </c>
      <c r="X28" s="35">
        <v>10</v>
      </c>
      <c r="Y28" s="35" t="s">
        <v>19</v>
      </c>
      <c r="Z28" s="36">
        <v>4</v>
      </c>
      <c r="AA28" s="44"/>
      <c r="AB28" s="44"/>
      <c r="AC28" s="79"/>
    </row>
    <row r="29" spans="1:29" s="23" customFormat="1" ht="15" customHeight="1" thickBot="1" x14ac:dyDescent="0.3">
      <c r="A29" s="26">
        <v>44</v>
      </c>
      <c r="B29" s="71" t="s">
        <v>105</v>
      </c>
      <c r="C29" s="84" t="s">
        <v>71</v>
      </c>
      <c r="D29" s="28" t="s">
        <v>72</v>
      </c>
      <c r="E29" s="29">
        <v>15</v>
      </c>
      <c r="F29" s="30">
        <f t="shared" si="1"/>
        <v>4</v>
      </c>
      <c r="G29" s="37"/>
      <c r="H29" s="35"/>
      <c r="I29" s="35"/>
      <c r="J29" s="35"/>
      <c r="K29" s="36"/>
      <c r="L29" s="37"/>
      <c r="M29" s="35"/>
      <c r="N29" s="35"/>
      <c r="O29" s="35"/>
      <c r="P29" s="36"/>
      <c r="Q29" s="34">
        <v>5</v>
      </c>
      <c r="R29" s="35">
        <v>0</v>
      </c>
      <c r="S29" s="35">
        <v>10</v>
      </c>
      <c r="T29" s="35" t="s">
        <v>19</v>
      </c>
      <c r="U29" s="36">
        <v>4</v>
      </c>
      <c r="V29" s="37"/>
      <c r="W29" s="35"/>
      <c r="X29" s="35"/>
      <c r="Y29" s="35"/>
      <c r="Z29" s="36"/>
      <c r="AA29" s="44">
        <v>35</v>
      </c>
      <c r="AB29" s="44"/>
      <c r="AC29" s="79"/>
    </row>
    <row r="30" spans="1:29" s="23" customFormat="1" ht="15" customHeight="1" x14ac:dyDescent="0.25">
      <c r="A30" s="26"/>
      <c r="B30" s="141"/>
      <c r="C30" s="58" t="s">
        <v>43</v>
      </c>
      <c r="D30" s="59"/>
      <c r="E30" s="70">
        <f>SUM(E31:E33)</f>
        <v>0</v>
      </c>
      <c r="F30" s="61">
        <f>SUM(F31:F33)</f>
        <v>30</v>
      </c>
      <c r="G30" s="62">
        <f>SUM(G31:G33)</f>
        <v>0</v>
      </c>
      <c r="H30" s="63">
        <f>SUM(H31:H33)</f>
        <v>0</v>
      </c>
      <c r="I30" s="63">
        <f>SUM(I31:I33)</f>
        <v>0</v>
      </c>
      <c r="J30" s="63"/>
      <c r="K30" s="64">
        <f>SUM(K31:K33)</f>
        <v>0</v>
      </c>
      <c r="L30" s="62">
        <f>SUM(L31:L33)</f>
        <v>0</v>
      </c>
      <c r="M30" s="63">
        <f>SUM(M31:M33)</f>
        <v>0</v>
      </c>
      <c r="N30" s="63">
        <f>SUM(N31:N33)</f>
        <v>0</v>
      </c>
      <c r="O30" s="63"/>
      <c r="P30" s="64">
        <f>SUM(P31:P33)</f>
        <v>8</v>
      </c>
      <c r="Q30" s="62">
        <f>SUM(Q31:Q33)</f>
        <v>0</v>
      </c>
      <c r="R30" s="63">
        <f>SUM(R31:R33)</f>
        <v>0</v>
      </c>
      <c r="S30" s="63">
        <f>SUM(S31:S33)</f>
        <v>0</v>
      </c>
      <c r="T30" s="63"/>
      <c r="U30" s="64">
        <f>SUM(U31:U33)</f>
        <v>10</v>
      </c>
      <c r="V30" s="62">
        <f>SUM(V31:V33)</f>
        <v>0</v>
      </c>
      <c r="W30" s="63">
        <f>SUM(W31:W33)</f>
        <v>0</v>
      </c>
      <c r="X30" s="63">
        <f>SUM(X31:X33)</f>
        <v>0</v>
      </c>
      <c r="Y30" s="63"/>
      <c r="Z30" s="64">
        <f>SUM(Z31:Z33)</f>
        <v>12</v>
      </c>
      <c r="AB30" s="76"/>
      <c r="AC30" s="77"/>
    </row>
    <row r="31" spans="1:29" s="23" customFormat="1" ht="15" customHeight="1" x14ac:dyDescent="0.25">
      <c r="A31" s="26">
        <v>45</v>
      </c>
      <c r="B31" s="141" t="s">
        <v>106</v>
      </c>
      <c r="C31" s="78" t="s">
        <v>44</v>
      </c>
      <c r="D31" s="28" t="s">
        <v>23</v>
      </c>
      <c r="E31" s="29"/>
      <c r="F31" s="30">
        <f>K31+P31+U31+Z31</f>
        <v>8</v>
      </c>
      <c r="G31" s="37"/>
      <c r="H31" s="35"/>
      <c r="I31" s="35"/>
      <c r="J31" s="35"/>
      <c r="K31" s="36"/>
      <c r="L31" s="37"/>
      <c r="M31" s="35"/>
      <c r="N31" s="35"/>
      <c r="O31" s="35" t="s">
        <v>19</v>
      </c>
      <c r="P31" s="36">
        <v>8</v>
      </c>
      <c r="Q31" s="34"/>
      <c r="R31" s="35"/>
      <c r="S31" s="35"/>
      <c r="T31" s="35"/>
      <c r="U31" s="36"/>
      <c r="V31" s="37"/>
      <c r="W31" s="35"/>
      <c r="X31" s="35"/>
      <c r="Y31" s="35"/>
      <c r="Z31" s="36"/>
      <c r="AB31" s="26"/>
      <c r="AC31" s="48"/>
    </row>
    <row r="32" spans="1:29" s="23" customFormat="1" ht="15" customHeight="1" x14ac:dyDescent="0.25">
      <c r="A32" s="26">
        <v>46</v>
      </c>
      <c r="B32" s="141" t="s">
        <v>107</v>
      </c>
      <c r="C32" s="78" t="s">
        <v>45</v>
      </c>
      <c r="D32" s="28" t="s">
        <v>23</v>
      </c>
      <c r="E32" s="29"/>
      <c r="F32" s="30">
        <f>K32+P32+U32+Z32</f>
        <v>10</v>
      </c>
      <c r="G32" s="37"/>
      <c r="H32" s="35"/>
      <c r="I32" s="35"/>
      <c r="J32" s="35"/>
      <c r="K32" s="36"/>
      <c r="L32" s="37"/>
      <c r="M32" s="35"/>
      <c r="N32" s="35"/>
      <c r="O32" s="35"/>
      <c r="P32" s="36"/>
      <c r="Q32" s="34"/>
      <c r="R32" s="35"/>
      <c r="S32" s="35"/>
      <c r="T32" s="35" t="s">
        <v>19</v>
      </c>
      <c r="U32" s="36">
        <v>10</v>
      </c>
      <c r="V32" s="37"/>
      <c r="W32" s="35"/>
      <c r="X32" s="35"/>
      <c r="Y32" s="35"/>
      <c r="Z32" s="36"/>
      <c r="AB32" s="47">
        <f>A31</f>
        <v>45</v>
      </c>
      <c r="AC32" s="48" t="str">
        <f>B31</f>
        <v>ATDDM2HMLF</v>
      </c>
    </row>
    <row r="33" spans="1:31" s="23" customFormat="1" ht="15" customHeight="1" x14ac:dyDescent="0.25">
      <c r="A33" s="26">
        <v>47</v>
      </c>
      <c r="B33" s="141" t="s">
        <v>108</v>
      </c>
      <c r="C33" s="78" t="s">
        <v>46</v>
      </c>
      <c r="D33" s="28" t="s">
        <v>23</v>
      </c>
      <c r="E33" s="29"/>
      <c r="F33" s="30">
        <f>K33+P33+U33+Z33</f>
        <v>12</v>
      </c>
      <c r="G33" s="37"/>
      <c r="H33" s="35"/>
      <c r="I33" s="35"/>
      <c r="J33" s="35"/>
      <c r="K33" s="36"/>
      <c r="L33" s="37"/>
      <c r="M33" s="35"/>
      <c r="N33" s="35"/>
      <c r="O33" s="35"/>
      <c r="P33" s="36"/>
      <c r="Q33" s="34"/>
      <c r="R33" s="35"/>
      <c r="S33" s="35"/>
      <c r="T33" s="35"/>
      <c r="U33" s="36"/>
      <c r="V33" s="37"/>
      <c r="W33" s="35"/>
      <c r="X33" s="35"/>
      <c r="Y33" s="35" t="s">
        <v>19</v>
      </c>
      <c r="Z33" s="36">
        <v>12</v>
      </c>
      <c r="AB33" s="47">
        <f>A32</f>
        <v>46</v>
      </c>
      <c r="AC33" s="48" t="str">
        <f>B32</f>
        <v>ATDDM3HMLF</v>
      </c>
      <c r="AE33" s="90"/>
    </row>
    <row r="34" spans="1:31" s="23" customFormat="1" ht="15" customHeight="1" x14ac:dyDescent="0.25">
      <c r="A34" s="26"/>
      <c r="B34" s="141"/>
      <c r="C34" s="68" t="s">
        <v>47</v>
      </c>
      <c r="D34" s="69"/>
      <c r="E34" s="70">
        <f t="shared" ref="E34:Z34" si="2">SUM(E35:E35)</f>
        <v>5</v>
      </c>
      <c r="F34" s="61">
        <f t="shared" si="2"/>
        <v>0</v>
      </c>
      <c r="G34" s="62">
        <f t="shared" si="2"/>
        <v>0</v>
      </c>
      <c r="H34" s="63">
        <f t="shared" si="2"/>
        <v>5</v>
      </c>
      <c r="I34" s="63">
        <f t="shared" si="2"/>
        <v>0</v>
      </c>
      <c r="J34" s="63"/>
      <c r="K34" s="64">
        <f t="shared" si="2"/>
        <v>0</v>
      </c>
      <c r="L34" s="62">
        <f t="shared" si="2"/>
        <v>0</v>
      </c>
      <c r="M34" s="63">
        <f t="shared" si="2"/>
        <v>0</v>
      </c>
      <c r="N34" s="63">
        <f t="shared" si="2"/>
        <v>0</v>
      </c>
      <c r="O34" s="63"/>
      <c r="P34" s="64">
        <f t="shared" si="2"/>
        <v>0</v>
      </c>
      <c r="Q34" s="62">
        <f t="shared" si="2"/>
        <v>0</v>
      </c>
      <c r="R34" s="63">
        <f t="shared" si="2"/>
        <v>0</v>
      </c>
      <c r="S34" s="63">
        <f t="shared" si="2"/>
        <v>0</v>
      </c>
      <c r="T34" s="63"/>
      <c r="U34" s="64">
        <f t="shared" si="2"/>
        <v>0</v>
      </c>
      <c r="V34" s="62">
        <f t="shared" si="2"/>
        <v>0</v>
      </c>
      <c r="W34" s="63">
        <f t="shared" si="2"/>
        <v>0</v>
      </c>
      <c r="X34" s="63">
        <f t="shared" si="2"/>
        <v>0</v>
      </c>
      <c r="Y34" s="63"/>
      <c r="Z34" s="64">
        <f t="shared" si="2"/>
        <v>0</v>
      </c>
      <c r="AB34" s="76"/>
      <c r="AC34" s="77"/>
    </row>
    <row r="35" spans="1:31" s="23" customFormat="1" ht="15" customHeight="1" x14ac:dyDescent="0.25">
      <c r="A35" s="26">
        <v>48</v>
      </c>
      <c r="B35" s="141" t="s">
        <v>109</v>
      </c>
      <c r="C35" s="78" t="s">
        <v>48</v>
      </c>
      <c r="D35" s="28" t="s">
        <v>49</v>
      </c>
      <c r="E35" s="29">
        <v>5</v>
      </c>
      <c r="F35" s="30">
        <f t="shared" ref="F35:F38" si="3">K35+P35+U35+Z35</f>
        <v>0</v>
      </c>
      <c r="G35" s="37">
        <v>0</v>
      </c>
      <c r="H35" s="35">
        <v>5</v>
      </c>
      <c r="I35" s="35">
        <v>0</v>
      </c>
      <c r="J35" s="35" t="s">
        <v>50</v>
      </c>
      <c r="K35" s="36">
        <v>0</v>
      </c>
      <c r="L35" s="37"/>
      <c r="M35" s="35"/>
      <c r="N35" s="35"/>
      <c r="O35" s="35"/>
      <c r="P35" s="36"/>
      <c r="Q35" s="34"/>
      <c r="R35" s="35"/>
      <c r="S35" s="35"/>
      <c r="T35" s="35"/>
      <c r="U35" s="36"/>
      <c r="V35" s="37"/>
      <c r="W35" s="35"/>
      <c r="X35" s="35"/>
      <c r="Y35" s="35"/>
      <c r="Z35" s="36"/>
      <c r="AB35" s="91"/>
      <c r="AC35" s="48"/>
      <c r="AE35" s="90"/>
    </row>
    <row r="36" spans="1:31" s="23" customFormat="1" ht="15" customHeight="1" x14ac:dyDescent="0.25">
      <c r="A36" s="26"/>
      <c r="B36" s="141"/>
      <c r="C36" s="68" t="s">
        <v>51</v>
      </c>
      <c r="D36" s="64"/>
      <c r="E36" s="92"/>
      <c r="F36" s="93">
        <f t="shared" si="3"/>
        <v>8</v>
      </c>
      <c r="G36" s="62"/>
      <c r="H36" s="63"/>
      <c r="I36" s="63"/>
      <c r="J36" s="63"/>
      <c r="K36" s="64">
        <v>0</v>
      </c>
      <c r="L36" s="62"/>
      <c r="M36" s="63"/>
      <c r="N36" s="63"/>
      <c r="O36" s="63"/>
      <c r="P36" s="64">
        <v>0</v>
      </c>
      <c r="Q36" s="94"/>
      <c r="R36" s="63"/>
      <c r="S36" s="63"/>
      <c r="T36" s="63"/>
      <c r="U36" s="64">
        <v>0</v>
      </c>
      <c r="V36" s="62"/>
      <c r="W36" s="63"/>
      <c r="X36" s="63"/>
      <c r="Y36" s="63"/>
      <c r="Z36" s="63">
        <v>8</v>
      </c>
      <c r="AB36" s="76"/>
      <c r="AC36" s="77"/>
    </row>
    <row r="37" spans="1:31" s="23" customFormat="1" ht="15" customHeight="1" x14ac:dyDescent="0.2">
      <c r="A37" s="26">
        <v>55</v>
      </c>
      <c r="B37" s="141" t="s">
        <v>110</v>
      </c>
      <c r="C37" s="78" t="s">
        <v>73</v>
      </c>
      <c r="D37" s="124" t="s">
        <v>74</v>
      </c>
      <c r="E37" s="125"/>
      <c r="F37" s="126">
        <f t="shared" si="3"/>
        <v>4</v>
      </c>
      <c r="G37" s="37"/>
      <c r="H37" s="35"/>
      <c r="I37" s="35"/>
      <c r="J37" s="35"/>
      <c r="K37" s="36"/>
      <c r="L37" s="31"/>
      <c r="M37" s="32"/>
      <c r="N37" s="32"/>
      <c r="O37" s="32"/>
      <c r="P37" s="33"/>
      <c r="Q37" s="34"/>
      <c r="R37" s="35"/>
      <c r="S37" s="35"/>
      <c r="T37" s="35"/>
      <c r="U37" s="36"/>
      <c r="V37" s="34">
        <v>5</v>
      </c>
      <c r="W37" s="35">
        <v>0</v>
      </c>
      <c r="X37" s="35">
        <v>10</v>
      </c>
      <c r="Y37" s="35" t="s">
        <v>19</v>
      </c>
      <c r="Z37" s="36">
        <v>4</v>
      </c>
      <c r="AA37" s="123"/>
      <c r="AB37" s="26"/>
      <c r="AC37" s="39"/>
      <c r="AD37" s="1"/>
      <c r="AE37" s="1"/>
    </row>
    <row r="38" spans="1:31" s="23" customFormat="1" ht="15" customHeight="1" thickBot="1" x14ac:dyDescent="0.25">
      <c r="A38" s="120">
        <v>56</v>
      </c>
      <c r="B38" s="142" t="s">
        <v>111</v>
      </c>
      <c r="C38" s="127" t="s">
        <v>75</v>
      </c>
      <c r="D38" s="134" t="s">
        <v>76</v>
      </c>
      <c r="E38" s="128"/>
      <c r="F38" s="129">
        <f t="shared" si="3"/>
        <v>4</v>
      </c>
      <c r="G38" s="10"/>
      <c r="H38" s="10"/>
      <c r="I38" s="10"/>
      <c r="J38" s="10"/>
      <c r="K38" s="11"/>
      <c r="L38" s="130"/>
      <c r="M38" s="130"/>
      <c r="N38" s="130"/>
      <c r="O38" s="130"/>
      <c r="P38" s="11"/>
      <c r="Q38" s="130"/>
      <c r="R38" s="130"/>
      <c r="S38" s="130"/>
      <c r="T38" s="130"/>
      <c r="U38" s="11"/>
      <c r="V38" s="10">
        <v>5</v>
      </c>
      <c r="W38" s="10">
        <v>0</v>
      </c>
      <c r="X38" s="10">
        <v>10</v>
      </c>
      <c r="Y38" s="10" t="s">
        <v>19</v>
      </c>
      <c r="Z38" s="11">
        <v>4</v>
      </c>
      <c r="AA38" s="131"/>
      <c r="AB38" s="132"/>
      <c r="AC38" s="133"/>
      <c r="AD38" s="1"/>
      <c r="AE38" s="1"/>
    </row>
    <row r="40" spans="1:31" s="23" customFormat="1" ht="10.8" thickBot="1" x14ac:dyDescent="0.3">
      <c r="A40" s="96"/>
      <c r="B40" s="97"/>
      <c r="C40" s="98"/>
      <c r="D40" s="99"/>
      <c r="E40" s="100"/>
      <c r="F40" s="99"/>
      <c r="G40" s="96"/>
      <c r="H40" s="96"/>
      <c r="I40" s="96"/>
      <c r="J40" s="96"/>
      <c r="K40" s="101"/>
      <c r="L40" s="96"/>
      <c r="M40" s="96"/>
      <c r="N40" s="96"/>
      <c r="O40" s="96"/>
      <c r="P40" s="101"/>
      <c r="Q40" s="96"/>
      <c r="R40" s="96"/>
      <c r="S40" s="96"/>
      <c r="T40" s="96"/>
      <c r="U40" s="101"/>
      <c r="V40" s="96"/>
      <c r="W40" s="96"/>
      <c r="X40" s="96"/>
      <c r="Y40" s="96"/>
      <c r="Z40" s="96"/>
      <c r="AB40" s="96"/>
      <c r="AC40" s="96"/>
    </row>
    <row r="41" spans="1:31" s="23" customFormat="1" ht="15" customHeight="1" x14ac:dyDescent="0.25">
      <c r="A41" s="96"/>
      <c r="B41" s="96"/>
      <c r="C41" s="102" t="s">
        <v>52</v>
      </c>
      <c r="D41" s="102"/>
      <c r="E41" s="103"/>
      <c r="F41" s="102"/>
      <c r="G41" s="104"/>
      <c r="H41" s="105"/>
      <c r="I41" s="105"/>
      <c r="J41" s="105">
        <f>SUM(J42:J43)</f>
        <v>4</v>
      </c>
      <c r="K41" s="106"/>
      <c r="L41" s="107"/>
      <c r="M41" s="105"/>
      <c r="N41" s="105"/>
      <c r="O41" s="105">
        <f>SUM(O42:O43)</f>
        <v>5</v>
      </c>
      <c r="P41" s="106"/>
      <c r="Q41" s="104"/>
      <c r="R41" s="105"/>
      <c r="S41" s="105"/>
      <c r="T41" s="105">
        <f>SUM(T42:T43)</f>
        <v>3</v>
      </c>
      <c r="U41" s="106"/>
      <c r="V41" s="107"/>
      <c r="W41" s="105"/>
      <c r="X41" s="105"/>
      <c r="Y41" s="105">
        <f>SUM(Y42:Y43)</f>
        <v>5</v>
      </c>
      <c r="Z41" s="106"/>
      <c r="AA41" s="106"/>
      <c r="AB41" s="106"/>
      <c r="AC41" s="96"/>
    </row>
    <row r="42" spans="1:31" s="23" customFormat="1" ht="15" customHeight="1" x14ac:dyDescent="0.25">
      <c r="A42" s="96"/>
      <c r="B42" s="96"/>
      <c r="C42" s="108" t="s">
        <v>53</v>
      </c>
      <c r="D42" s="108"/>
      <c r="E42" s="109"/>
      <c r="F42" s="108"/>
      <c r="G42" s="34"/>
      <c r="H42" s="35"/>
      <c r="I42" s="35"/>
      <c r="J42" s="35">
        <f>COUNTIF(J6:J21,"v")</f>
        <v>3</v>
      </c>
      <c r="K42" s="36"/>
      <c r="L42" s="37"/>
      <c r="M42" s="35"/>
      <c r="N42" s="35"/>
      <c r="O42" s="35">
        <f>COUNTIF(O6:O21,"v")</f>
        <v>2</v>
      </c>
      <c r="P42" s="36"/>
      <c r="Q42" s="34"/>
      <c r="R42" s="35"/>
      <c r="S42" s="35"/>
      <c r="T42" s="35">
        <f>COUNTIF(T6:T21,"v")</f>
        <v>1</v>
      </c>
      <c r="U42" s="36"/>
      <c r="V42" s="37"/>
      <c r="W42" s="35"/>
      <c r="X42" s="35"/>
      <c r="Y42" s="35">
        <f>COUNTIF(Y6:Y21,"v")</f>
        <v>0</v>
      </c>
      <c r="Z42" s="36"/>
      <c r="AA42" s="36"/>
      <c r="AB42" s="36"/>
      <c r="AC42" s="96"/>
    </row>
    <row r="43" spans="1:31" s="23" customFormat="1" ht="15" customHeight="1" x14ac:dyDescent="0.25">
      <c r="A43" s="96"/>
      <c r="B43" s="96"/>
      <c r="C43" s="108" t="s">
        <v>54</v>
      </c>
      <c r="D43" s="108"/>
      <c r="E43" s="109"/>
      <c r="F43" s="108"/>
      <c r="G43" s="34"/>
      <c r="H43" s="35"/>
      <c r="I43" s="35"/>
      <c r="J43" s="35">
        <f>COUNTIF(J6:J21,"é")</f>
        <v>1</v>
      </c>
      <c r="K43" s="36"/>
      <c r="L43" s="37"/>
      <c r="M43" s="35"/>
      <c r="N43" s="35"/>
      <c r="O43" s="35">
        <f>COUNTIF(O6:O21,"é")+1</f>
        <v>3</v>
      </c>
      <c r="P43" s="36"/>
      <c r="Q43" s="34"/>
      <c r="R43" s="35"/>
      <c r="S43" s="35"/>
      <c r="T43" s="35">
        <f>COUNTIF(T6:T21,"é")+1</f>
        <v>2</v>
      </c>
      <c r="U43" s="36"/>
      <c r="V43" s="37"/>
      <c r="W43" s="35"/>
      <c r="X43" s="35"/>
      <c r="Y43" s="35">
        <f>COUNTIF(Y6:Y21,"é")+3</f>
        <v>5</v>
      </c>
      <c r="Z43" s="36"/>
      <c r="AA43" s="36"/>
      <c r="AB43" s="36"/>
      <c r="AC43" s="96"/>
    </row>
    <row r="44" spans="1:31" s="23" customFormat="1" ht="15" customHeight="1" x14ac:dyDescent="0.25">
      <c r="A44" s="96"/>
      <c r="B44" s="96"/>
      <c r="C44" s="108"/>
      <c r="D44" s="108"/>
      <c r="E44" s="109"/>
      <c r="F44" s="108"/>
      <c r="G44" s="110"/>
      <c r="H44" s="95"/>
      <c r="I44" s="95"/>
      <c r="J44" s="95"/>
      <c r="K44" s="111"/>
      <c r="L44" s="112"/>
      <c r="M44" s="95"/>
      <c r="N44" s="95"/>
      <c r="O44" s="95"/>
      <c r="P44" s="111"/>
      <c r="Q44" s="110"/>
      <c r="R44" s="95"/>
      <c r="S44" s="95"/>
      <c r="T44" s="95"/>
      <c r="U44" s="111"/>
      <c r="V44" s="112"/>
      <c r="W44" s="95"/>
      <c r="X44" s="95"/>
      <c r="Y44" s="95"/>
      <c r="Z44" s="111"/>
      <c r="AA44" s="111"/>
      <c r="AB44" s="111"/>
      <c r="AC44" s="96"/>
    </row>
    <row r="45" spans="1:31" s="23" customFormat="1" ht="15" customHeight="1" x14ac:dyDescent="0.25">
      <c r="A45" s="96"/>
      <c r="B45" s="96"/>
      <c r="C45" s="108" t="s">
        <v>55</v>
      </c>
      <c r="D45" s="108"/>
      <c r="E45" s="109"/>
      <c r="F45" s="109">
        <f>F5+F13+F16+F30+F34+F36</f>
        <v>96</v>
      </c>
      <c r="G45" s="26">
        <f>G5+G13+G16+G30+G34+G36</f>
        <v>45</v>
      </c>
      <c r="H45" s="45">
        <f>H5+H13+H16+H30+H34+H36</f>
        <v>23</v>
      </c>
      <c r="I45" s="45">
        <f>I5+I13+I16+I30+I34+I36</f>
        <v>35</v>
      </c>
      <c r="J45" s="45"/>
      <c r="K45" s="46">
        <f>K5+K13+K16+K30+K34+K36</f>
        <v>21</v>
      </c>
      <c r="L45" s="44">
        <f>L5+L13+L16+L30+L34+L36</f>
        <v>45</v>
      </c>
      <c r="M45" s="45">
        <f>M5+M13+M16+M30+M34+M36</f>
        <v>6</v>
      </c>
      <c r="N45" s="45">
        <f>N5+N13+N16+N30+N34+N36</f>
        <v>30</v>
      </c>
      <c r="O45" s="45"/>
      <c r="P45" s="46">
        <f>P5+P13+P16+P30+P34+P36</f>
        <v>26</v>
      </c>
      <c r="Q45" s="26">
        <f>Q5+Q13+Q16+Q30+Q34+Q36</f>
        <v>20</v>
      </c>
      <c r="R45" s="45">
        <f>R5+R13+R16+R30+R34+R36</f>
        <v>0</v>
      </c>
      <c r="S45" s="45">
        <f>S5+S13+S16+S30+S34+S36</f>
        <v>20</v>
      </c>
      <c r="T45" s="45"/>
      <c r="U45" s="46">
        <f>U5+U13+U16+U30+U34+U36</f>
        <v>20</v>
      </c>
      <c r="V45" s="44">
        <f>V5+V13+V16+V30+V34+V36</f>
        <v>20</v>
      </c>
      <c r="W45" s="45">
        <f>W5+W13+W16+W30+W34+W36</f>
        <v>10</v>
      </c>
      <c r="X45" s="45">
        <f>X5+X13+X16+X30+X34+X36</f>
        <v>10</v>
      </c>
      <c r="Y45" s="45"/>
      <c r="Z45" s="46">
        <f>Z5+Z13+Z16+Z30+Z34+Z36</f>
        <v>29</v>
      </c>
      <c r="AA45" s="111">
        <f>+AA36+AA30+AA22+AA16+AA13+AA5</f>
        <v>0</v>
      </c>
      <c r="AB45" s="46">
        <f>K45+P45+U45+Z45</f>
        <v>96</v>
      </c>
      <c r="AC45" s="96"/>
    </row>
    <row r="46" spans="1:31" s="23" customFormat="1" ht="15" hidden="1" customHeight="1" x14ac:dyDescent="0.25">
      <c r="A46" s="96"/>
      <c r="B46" s="96"/>
      <c r="C46" s="108" t="s">
        <v>56</v>
      </c>
      <c r="D46" s="108"/>
      <c r="E46" s="109" t="e">
        <f>E5+E13+E16+#REF!+E30+E34+E36</f>
        <v>#REF!</v>
      </c>
      <c r="F46" s="109" t="e">
        <f>F5+F13+F16+#REF!+F30+F34+F36</f>
        <v>#REF!</v>
      </c>
      <c r="G46" s="26" t="e">
        <f>+G5+G13+G16+#REF!+G36+G30+G34</f>
        <v>#REF!</v>
      </c>
      <c r="H46" s="45" t="e">
        <f>+H5+H13+H16+#REF!+H36+H30+H34</f>
        <v>#REF!</v>
      </c>
      <c r="I46" s="45" t="e">
        <f>+I5+I13+I16+#REF!+I36+I30+I34</f>
        <v>#REF!</v>
      </c>
      <c r="J46" s="45"/>
      <c r="K46" s="46" t="e">
        <f>+K5+K13+K16+#REF!+K36+K30+K34</f>
        <v>#REF!</v>
      </c>
      <c r="L46" s="44" t="e">
        <f>+L5+L13+L16+#REF!+L36+L30+L34</f>
        <v>#REF!</v>
      </c>
      <c r="M46" s="45" t="e">
        <f>+M5+M13+M16+#REF!+M36+M30+M34</f>
        <v>#REF!</v>
      </c>
      <c r="N46" s="45" t="e">
        <f>+N5+N13+N16+#REF!+N36+N30+N34</f>
        <v>#REF!</v>
      </c>
      <c r="O46" s="45"/>
      <c r="P46" s="46" t="e">
        <f>+P5+P13+P16+#REF!+P36+P30+P34</f>
        <v>#REF!</v>
      </c>
      <c r="Q46" s="26" t="e">
        <f>+Q5+Q13+Q16+#REF!+Q36+Q30+Q34</f>
        <v>#REF!</v>
      </c>
      <c r="R46" s="45" t="e">
        <f>+R5+R13+R16+#REF!+R36+R30+R34</f>
        <v>#REF!</v>
      </c>
      <c r="S46" s="45" t="e">
        <f>+S5+S13+S16+#REF!+S36+S30+S34</f>
        <v>#REF!</v>
      </c>
      <c r="T46" s="45"/>
      <c r="U46" s="46" t="e">
        <f>+U5+U13+U16+#REF!+U36+U30+U34</f>
        <v>#REF!</v>
      </c>
      <c r="V46" s="44" t="e">
        <f>+V5+V13+V16+#REF!+V36+V30+V34</f>
        <v>#REF!</v>
      </c>
      <c r="W46" s="45" t="e">
        <f>+W5+W13+W16+#REF!+W36+W30+W34</f>
        <v>#REF!</v>
      </c>
      <c r="X46" s="45" t="e">
        <f>+X5+X13+X16+#REF!+X36+X30+X34</f>
        <v>#REF!</v>
      </c>
      <c r="Y46" s="45"/>
      <c r="Z46" s="46" t="e">
        <f>+Z5+Z13+Z16+#REF!+Z36+Z30+Z34</f>
        <v>#REF!</v>
      </c>
      <c r="AA46" s="46" t="e">
        <f>+AA5+AA13+AA16+#REF!+AA30+AA36</f>
        <v>#REF!</v>
      </c>
      <c r="AB46" s="46" t="e">
        <f>K46+P46+U46+Z46</f>
        <v>#REF!</v>
      </c>
      <c r="AC46" s="96"/>
    </row>
    <row r="47" spans="1:31" s="23" customFormat="1" ht="15" hidden="1" customHeight="1" thickBot="1" x14ac:dyDescent="0.3">
      <c r="A47" s="96"/>
      <c r="B47" s="96"/>
      <c r="C47" s="108" t="s">
        <v>57</v>
      </c>
      <c r="D47" s="108"/>
      <c r="E47" s="109" t="e">
        <f>E5+E13+E16+#REF!+E30+E34+E36</f>
        <v>#REF!</v>
      </c>
      <c r="F47" s="109" t="e">
        <f>F5+F13+F16+#REF!+F30+F34+F36</f>
        <v>#REF!</v>
      </c>
      <c r="G47" s="26" t="e">
        <f>+G5+G13+G16+#REF!+G36+G30+G34</f>
        <v>#REF!</v>
      </c>
      <c r="H47" s="45" t="e">
        <f>+H5+H13+H16+#REF!+H36+H30+H34</f>
        <v>#REF!</v>
      </c>
      <c r="I47" s="45" t="e">
        <f>+I5+I13+I16+#REF!+I36+I30+I34</f>
        <v>#REF!</v>
      </c>
      <c r="J47" s="45"/>
      <c r="K47" s="46" t="e">
        <f>+K5+K13+K16+#REF!+K36+K30+K34</f>
        <v>#REF!</v>
      </c>
      <c r="L47" s="44" t="e">
        <f>+L5+L13+L16+#REF!+L36+L30+L34</f>
        <v>#REF!</v>
      </c>
      <c r="M47" s="45" t="e">
        <f>+M5+M13+M16+#REF!+M36+M30+M34</f>
        <v>#REF!</v>
      </c>
      <c r="N47" s="45" t="e">
        <f>+N5+N13+N16+#REF!+N36+N30+N34</f>
        <v>#REF!</v>
      </c>
      <c r="O47" s="45"/>
      <c r="P47" s="46" t="e">
        <f>+P5+P13+P16+#REF!+P36+P30+P34</f>
        <v>#REF!</v>
      </c>
      <c r="Q47" s="26" t="e">
        <f>+Q5+Q13+Q16+#REF!+Q36+Q30+Q34</f>
        <v>#REF!</v>
      </c>
      <c r="R47" s="45" t="e">
        <f>+R5+R13+R16+#REF!+R36+R30+R34</f>
        <v>#REF!</v>
      </c>
      <c r="S47" s="45" t="e">
        <f>+S5+S13+S16+#REF!+S36+S30+S34</f>
        <v>#REF!</v>
      </c>
      <c r="T47" s="45"/>
      <c r="U47" s="46" t="e">
        <f>+U5+U13+U16+#REF!+U36+U30+U34</f>
        <v>#REF!</v>
      </c>
      <c r="V47" s="44" t="e">
        <f>+V5+V13+V16+#REF!+V36+V30+V34</f>
        <v>#REF!</v>
      </c>
      <c r="W47" s="45" t="e">
        <f>+W5+W13+W16+#REF!+W36+W30+W34</f>
        <v>#REF!</v>
      </c>
      <c r="X47" s="45" t="e">
        <f>+X5+X13+X16+#REF!+X36+X30+X34</f>
        <v>#REF!</v>
      </c>
      <c r="Y47" s="45"/>
      <c r="Z47" s="46" t="e">
        <f>+Z5+Z13+Z16+#REF!+Z36+Z30+Z34</f>
        <v>#REF!</v>
      </c>
      <c r="AA47" s="46" t="e">
        <f>+AA5+AA13+AA16+#REF!+AA30+AA36</f>
        <v>#REF!</v>
      </c>
      <c r="AB47" s="46" t="e">
        <f>K47+P47+U47+Z47</f>
        <v>#REF!</v>
      </c>
      <c r="AC47" s="96"/>
    </row>
    <row r="48" spans="1:31" s="23" customFormat="1" ht="15" hidden="1" customHeight="1" thickBot="1" x14ac:dyDescent="0.3">
      <c r="A48" s="96"/>
      <c r="B48" s="96"/>
      <c r="C48" s="108" t="s">
        <v>58</v>
      </c>
      <c r="D48" s="108"/>
      <c r="E48" s="109" t="e">
        <f>E5+E13+E16+#REF!+E30+E34+E36</f>
        <v>#REF!</v>
      </c>
      <c r="F48" s="109" t="e">
        <f>F5+F13+F16+#REF!+F30+F34+F36</f>
        <v>#REF!</v>
      </c>
      <c r="G48" s="26" t="e">
        <f>+G5+G13+G16+#REF!+G30+G34+G36</f>
        <v>#REF!</v>
      </c>
      <c r="H48" s="45" t="e">
        <f>+H5+H13+H16+#REF!+H30+H34+H36</f>
        <v>#REF!</v>
      </c>
      <c r="I48" s="45" t="e">
        <f>+I5+I13+I16+#REF!+I30+I34+I36</f>
        <v>#REF!</v>
      </c>
      <c r="J48" s="45"/>
      <c r="K48" s="46" t="e">
        <f>+K5+K13+K16+#REF!+K30+K34+K36</f>
        <v>#REF!</v>
      </c>
      <c r="L48" s="44" t="e">
        <f>+L5+L13+L16+#REF!+L30+L34+L36</f>
        <v>#REF!</v>
      </c>
      <c r="M48" s="45" t="e">
        <f>+M5+M13+M16+#REF!+M30+M34+M36</f>
        <v>#REF!</v>
      </c>
      <c r="N48" s="45" t="e">
        <f>+N5+N13+N16+#REF!+N30+N34+N36</f>
        <v>#REF!</v>
      </c>
      <c r="O48" s="45"/>
      <c r="P48" s="46" t="e">
        <f>+P5+P13+P16+#REF!+P30+P34+P36</f>
        <v>#REF!</v>
      </c>
      <c r="Q48" s="26" t="e">
        <f>+Q5+Q13+Q16+#REF!+Q30+Q34+Q36</f>
        <v>#REF!</v>
      </c>
      <c r="R48" s="45" t="e">
        <f>+R5+R13+R16+#REF!+R30+R34+R36</f>
        <v>#REF!</v>
      </c>
      <c r="S48" s="45" t="e">
        <f>+S5+S13+S16+#REF!+S30+S34+S36</f>
        <v>#REF!</v>
      </c>
      <c r="T48" s="45"/>
      <c r="U48" s="46" t="e">
        <f>+U5+U13+U16+#REF!+U30+U34+U36</f>
        <v>#REF!</v>
      </c>
      <c r="V48" s="44" t="e">
        <f>+V5+V13+V16+#REF!+V30+V34+V36</f>
        <v>#REF!</v>
      </c>
      <c r="W48" s="45" t="e">
        <f>+W5+W13+W16+#REF!+W30+W34+W36</f>
        <v>#REF!</v>
      </c>
      <c r="X48" s="45" t="e">
        <f>+X5+X13+X16+#REF!+X30+X34+X36</f>
        <v>#REF!</v>
      </c>
      <c r="Y48" s="45"/>
      <c r="Z48" s="46" t="e">
        <f>+Z5+Z13+Z16+#REF!+Z30+Z34+Z36</f>
        <v>#REF!</v>
      </c>
      <c r="AA48" s="46" t="e">
        <f>+#REF!+AA14+#REF!+#REF!+AA31+#REF!</f>
        <v>#REF!</v>
      </c>
      <c r="AB48" s="46" t="e">
        <f>K48+P48+U48+Z48</f>
        <v>#REF!</v>
      </c>
      <c r="AC48" s="96"/>
    </row>
    <row r="49" spans="1:29" s="23" customFormat="1" ht="15" customHeight="1" thickBot="1" x14ac:dyDescent="0.3">
      <c r="A49" s="96"/>
      <c r="B49" s="96"/>
      <c r="C49" s="113" t="s">
        <v>77</v>
      </c>
      <c r="D49" s="113"/>
      <c r="E49" s="114"/>
      <c r="F49" s="114">
        <f>F5+F13+F16+F23+F30+F34+F36</f>
        <v>120</v>
      </c>
      <c r="G49" s="135">
        <f>G5+G13+G16+G23+G30+G34+G36</f>
        <v>55</v>
      </c>
      <c r="H49" s="136">
        <f>H5+H13+H16+H23+H30+H34+H36</f>
        <v>23</v>
      </c>
      <c r="I49" s="136">
        <f>I5+I13+I16+I23+I30+I34+I36</f>
        <v>45</v>
      </c>
      <c r="J49" s="136"/>
      <c r="K49" s="115">
        <f>K5+K13+K16+K23+K30+K34+K36</f>
        <v>25</v>
      </c>
      <c r="L49" s="135">
        <f>L5+L13+L16+L23+L30+L34+L36</f>
        <v>55</v>
      </c>
      <c r="M49" s="136">
        <f>M5+M13+M16+M23+M30+M34+M36</f>
        <v>11</v>
      </c>
      <c r="N49" s="136">
        <f>N5+N13+N16+N23+N30+N34+N36</f>
        <v>30</v>
      </c>
      <c r="O49" s="136"/>
      <c r="P49" s="115">
        <f>P5+P13+P16+P23+P30+P34+P36</f>
        <v>30</v>
      </c>
      <c r="Q49" s="135">
        <f>Q5+Q13+Q16+Q23+Q30+Q34+Q36</f>
        <v>35</v>
      </c>
      <c r="R49" s="136">
        <f>R5+R13+R16+R23+R30+R34+R36</f>
        <v>0</v>
      </c>
      <c r="S49" s="136">
        <f>S5+S13+S16+S23+S30+S34+S36</f>
        <v>40</v>
      </c>
      <c r="T49" s="136"/>
      <c r="U49" s="115">
        <f>U5+U13+U16+U23+U30+U34+U36</f>
        <v>28</v>
      </c>
      <c r="V49" s="135">
        <f>V5+V13+V16+V23+V30+V34+V36</f>
        <v>35</v>
      </c>
      <c r="W49" s="136">
        <f>W5+W13+W16+W23+W30+W34+W36</f>
        <v>10</v>
      </c>
      <c r="X49" s="136">
        <f>X5+X13+X16+X23+X30+X34+X36</f>
        <v>30</v>
      </c>
      <c r="Y49" s="136"/>
      <c r="Z49" s="136">
        <f>Z5+Z13+Z16+Z23+Z30+Z34+Z36</f>
        <v>37</v>
      </c>
      <c r="AA49" s="115" t="e">
        <f>+#REF!+AA15+#REF!+#REF!+AA32+#REF!</f>
        <v>#REF!</v>
      </c>
      <c r="AB49" s="116">
        <f t="shared" ref="AB49" si="4">K49+P49+U49+Z49</f>
        <v>120</v>
      </c>
      <c r="AC49" s="96"/>
    </row>
    <row r="51" spans="1:29" s="23" customFormat="1" x14ac:dyDescent="0.25">
      <c r="A51" s="96"/>
      <c r="B51" s="96"/>
      <c r="AB51" s="96"/>
      <c r="AC51" s="96"/>
    </row>
    <row r="52" spans="1:29" s="23" customFormat="1" x14ac:dyDescent="0.25">
      <c r="A52" s="117" t="s">
        <v>59</v>
      </c>
      <c r="B52" s="96"/>
    </row>
    <row r="53" spans="1:29" s="23" customFormat="1" hidden="1" x14ac:dyDescent="0.25">
      <c r="A53" s="23" t="s">
        <v>60</v>
      </c>
      <c r="B53" s="96"/>
      <c r="AB53" s="96"/>
      <c r="AC53" s="96"/>
    </row>
    <row r="54" spans="1:29" s="23" customFormat="1" hidden="1" x14ac:dyDescent="0.25">
      <c r="A54" s="90" t="s">
        <v>78</v>
      </c>
      <c r="B54" s="96"/>
      <c r="AB54" s="96"/>
      <c r="AC54" s="96"/>
    </row>
    <row r="55" spans="1:29" s="23" customFormat="1" x14ac:dyDescent="0.25">
      <c r="A55" s="96"/>
      <c r="B55" s="96"/>
      <c r="AB55" s="96"/>
      <c r="AC55" s="96"/>
    </row>
  </sheetData>
  <mergeCells count="14">
    <mergeCell ref="G3:K3"/>
    <mergeCell ref="L3:P3"/>
    <mergeCell ref="Q3:U3"/>
    <mergeCell ref="V3:Z3"/>
    <mergeCell ref="A1:AC1"/>
    <mergeCell ref="G2:Z2"/>
    <mergeCell ref="AB2:AB3"/>
    <mergeCell ref="AC2:AC3"/>
    <mergeCell ref="A3:A4"/>
    <mergeCell ref="B3:B4"/>
    <mergeCell ref="C3:C4"/>
    <mergeCell ref="D3:D4"/>
    <mergeCell ref="E3:E4"/>
    <mergeCell ref="F3:F4"/>
  </mergeCells>
  <pageMargins left="0.7" right="0.7" top="0.75" bottom="0.75" header="0.3" footer="0.3"/>
  <ignoredErrors>
    <ignoredError sqref="U16" formulaRange="1"/>
    <ignoredError sqref="E13:F13 E16:F16 E23:F23 F30 F34" 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8441EDDF9BEE844EA56F818B1FD511E8" ma:contentTypeVersion="6" ma:contentTypeDescription="Új dokumentum létrehozása." ma:contentTypeScope="" ma:versionID="9af7c0c7ffe368f7ca9299186683e64c">
  <xsd:schema xmlns:xsd="http://www.w3.org/2001/XMLSchema" xmlns:xs="http://www.w3.org/2001/XMLSchema" xmlns:p="http://schemas.microsoft.com/office/2006/metadata/properties" xmlns:ns2="e3386913-36fb-4319-ad0d-41cc24f8ebdc" xmlns:ns3="89a0d6c6-d406-4ea9-8149-505dbbf73136" targetNamespace="http://schemas.microsoft.com/office/2006/metadata/properties" ma:root="true" ma:fieldsID="ea9675a179b36efe920c37a5a2b79dd8" ns2:_="" ns3:_="">
    <xsd:import namespace="e3386913-36fb-4319-ad0d-41cc24f8ebdc"/>
    <xsd:import namespace="89a0d6c6-d406-4ea9-8149-505dbbf7313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386913-36fb-4319-ad0d-41cc24f8ebd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a0d6c6-d406-4ea9-8149-505dbbf73136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Résztvevők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Megosztva részletekkel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F9E059B-0BC0-4A1E-8192-860C6FCCB27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3386913-36fb-4319-ad0d-41cc24f8ebdc"/>
    <ds:schemaRef ds:uri="89a0d6c6-d406-4ea9-8149-505dbbf7313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017FF3-EDE3-4BAB-8384-6E2EE6E744EB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DBE588B8-7B2C-45CD-9ECD-84B15B414EA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1</vt:i4>
      </vt:variant>
    </vt:vector>
  </HeadingPairs>
  <TitlesOfParts>
    <vt:vector size="3" baseType="lpstr">
      <vt:lpstr>Ősszel induló képzés</vt:lpstr>
      <vt:lpstr>Tavasszal induló képzés</vt:lpstr>
      <vt:lpstr>'Ősszel induló képzés'!Nyomtatási_terület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Póser Valéria</dc:creator>
  <cp:keywords/>
  <dc:description/>
  <cp:lastModifiedBy>Dr. habil Pogátsnik Monika</cp:lastModifiedBy>
  <cp:revision/>
  <dcterms:created xsi:type="dcterms:W3CDTF">2022-10-05T15:35:15Z</dcterms:created>
  <dcterms:modified xsi:type="dcterms:W3CDTF">2026-04-27T08:54:11Z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0x0101008441EDDF9BEE844EA56F818B1FD511E8</vt:lpwstr>
  </property>
  <property fmtid="{D5CDD505-2E9C-101B-9397-08002B2CF9AE}" pid="3" name="Order">
    <vt:r8>83900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ComplianceAssetId">
    <vt:lpwstr/>
  </property>
  <property fmtid="{D5CDD505-2E9C-101B-9397-08002B2CF9AE}" pid="9" name="TemplateUrl">
    <vt:lpwstr/>
  </property>
</Properties>
</file>